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4295" windowHeight="4620" activeTab="1"/>
  </bookViews>
  <sheets>
    <sheet name="P&amp;L" sheetId="2" r:id="rId1"/>
    <sheet name="Tax Return" sheetId="4" r:id="rId2"/>
  </sheets>
  <definedNames>
    <definedName name="_xlnm._FilterDatabase" localSheetId="1" hidden="1">'Tax Return'!$A$8:$J$140</definedName>
    <definedName name="_xlnm.Print_Area" localSheetId="1">'Tax Return'!$B$1:$G$142</definedName>
  </definedNames>
  <calcPr calcId="125725"/>
</workbook>
</file>

<file path=xl/calcChain.xml><?xml version="1.0" encoding="utf-8"?>
<calcChain xmlns="http://schemas.openxmlformats.org/spreadsheetml/2006/main">
  <c r="E7" i="4"/>
  <c r="E131"/>
  <c r="D131"/>
  <c r="E130"/>
  <c r="D130"/>
  <c r="E129"/>
  <c r="D129"/>
  <c r="D128"/>
  <c r="E11"/>
  <c r="E9"/>
  <c r="D12"/>
  <c r="E12" s="1"/>
  <c r="D10"/>
  <c r="E10" s="1"/>
  <c r="D8"/>
  <c r="E8" s="1"/>
  <c r="D14"/>
  <c r="W12"/>
  <c r="W13" s="1"/>
  <c r="X12" s="1"/>
  <c r="D33" l="1"/>
  <c r="E33" s="1"/>
  <c r="D31"/>
  <c r="E31" s="1"/>
  <c r="D32"/>
  <c r="E32" s="1"/>
  <c r="D38"/>
  <c r="E38" s="1"/>
  <c r="D50"/>
  <c r="E50" s="1"/>
  <c r="D57"/>
  <c r="E57" s="1"/>
  <c r="E14"/>
  <c r="D15"/>
  <c r="E15" s="1"/>
  <c r="D16"/>
  <c r="E16" s="1"/>
  <c r="D17"/>
  <c r="E17" s="1"/>
  <c r="D18"/>
  <c r="E18" s="1"/>
  <c r="D19"/>
  <c r="E19" s="1"/>
  <c r="E20"/>
  <c r="E21"/>
  <c r="D22"/>
  <c r="E22" s="1"/>
  <c r="E23"/>
  <c r="D24"/>
  <c r="E24" s="1"/>
  <c r="E25"/>
  <c r="D26"/>
  <c r="E26" s="1"/>
  <c r="D27"/>
  <c r="E27" s="1"/>
  <c r="D28"/>
  <c r="E28" s="1"/>
  <c r="D29"/>
  <c r="E29" s="1"/>
  <c r="D30"/>
  <c r="E30" s="1"/>
  <c r="D34"/>
  <c r="E34" s="1"/>
  <c r="D35"/>
  <c r="E35" s="1"/>
  <c r="D36"/>
  <c r="E36" s="1"/>
  <c r="D37"/>
  <c r="E37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E51"/>
  <c r="D52"/>
  <c r="E52" s="1"/>
  <c r="D53"/>
  <c r="E53" s="1"/>
  <c r="E54"/>
  <c r="D55"/>
  <c r="E55" s="1"/>
  <c r="E56"/>
  <c r="E58"/>
  <c r="E59"/>
  <c r="D60"/>
  <c r="E60" s="1"/>
  <c r="E61"/>
  <c r="E62"/>
  <c r="E63"/>
  <c r="E64"/>
  <c r="D65"/>
  <c r="E65" s="1"/>
  <c r="E66"/>
  <c r="D67"/>
  <c r="E67" s="1"/>
  <c r="E68"/>
  <c r="E69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E80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114"/>
  <c r="E114" s="1"/>
  <c r="D115"/>
  <c r="E115" s="1"/>
  <c r="D116"/>
  <c r="E116" s="1"/>
  <c r="D117"/>
  <c r="E117" s="1"/>
  <c r="D118"/>
  <c r="E118" s="1"/>
  <c r="E13"/>
  <c r="E133" l="1"/>
  <c r="E128"/>
  <c r="E134"/>
  <c r="E132"/>
  <c r="C136"/>
  <c r="C120" l="1"/>
  <c r="E136"/>
  <c r="C7" i="2" s="1"/>
  <c r="D7" s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D136" i="4" l="1"/>
  <c r="D120"/>
  <c r="E120"/>
  <c r="D34" i="2"/>
  <c r="D37" s="1"/>
  <c r="E34" l="1"/>
</calcChain>
</file>

<file path=xl/sharedStrings.xml><?xml version="1.0" encoding="utf-8"?>
<sst xmlns="http://schemas.openxmlformats.org/spreadsheetml/2006/main" count="537" uniqueCount="175">
  <si>
    <t>Client:</t>
  </si>
  <si>
    <t>Date</t>
  </si>
  <si>
    <t>Description</t>
  </si>
  <si>
    <t>Amount</t>
  </si>
  <si>
    <t>GST</t>
  </si>
  <si>
    <t>Purchases</t>
  </si>
  <si>
    <t>Electricity</t>
  </si>
  <si>
    <t>Gas</t>
  </si>
  <si>
    <t>TOTAL</t>
  </si>
  <si>
    <t>Income</t>
  </si>
  <si>
    <t>Net</t>
  </si>
  <si>
    <t>Rent</t>
  </si>
  <si>
    <t>Wages</t>
  </si>
  <si>
    <t>Motor Vehicle Expenses</t>
  </si>
  <si>
    <t>$</t>
  </si>
  <si>
    <t>Sales</t>
  </si>
  <si>
    <t>Expenses</t>
  </si>
  <si>
    <t>Depreciation</t>
  </si>
  <si>
    <t>Total Expenses:</t>
  </si>
  <si>
    <t>Profit</t>
  </si>
  <si>
    <t>Profit &amp; Loss Statement</t>
  </si>
  <si>
    <t>Repairs &amp; Maintenance</t>
  </si>
  <si>
    <t>Merchant Fees</t>
  </si>
  <si>
    <t>Total Sales</t>
  </si>
  <si>
    <t>Net Sales</t>
  </si>
  <si>
    <t>Office Supplies</t>
  </si>
  <si>
    <t>Fuel</t>
  </si>
  <si>
    <t>Store Supplies</t>
  </si>
  <si>
    <t>Pest Control</t>
  </si>
  <si>
    <t>Cleaning</t>
  </si>
  <si>
    <t>Rates</t>
  </si>
  <si>
    <t>Type of Expense</t>
  </si>
  <si>
    <t>Quarter:</t>
  </si>
  <si>
    <t>Year Ended:</t>
  </si>
  <si>
    <t>DMC Ref.</t>
  </si>
  <si>
    <t>DMC_Acc</t>
  </si>
  <si>
    <t>AU-001</t>
  </si>
  <si>
    <t>AU-002</t>
  </si>
  <si>
    <t>AU-003</t>
  </si>
  <si>
    <t>AU-004</t>
  </si>
  <si>
    <t>AU-005</t>
  </si>
  <si>
    <t>AU-006</t>
  </si>
  <si>
    <t>AU-007</t>
  </si>
  <si>
    <t>AU-008</t>
  </si>
  <si>
    <t>AU-009</t>
  </si>
  <si>
    <t>AU-010</t>
  </si>
  <si>
    <t>AU-011</t>
  </si>
  <si>
    <t>AU-012</t>
  </si>
  <si>
    <t>AU-013</t>
  </si>
  <si>
    <t>AU-014</t>
  </si>
  <si>
    <t>AU-015</t>
  </si>
  <si>
    <t>AU-016</t>
  </si>
  <si>
    <t>AU-017</t>
  </si>
  <si>
    <t>Marketting</t>
  </si>
  <si>
    <t>DANGMINH CONSULTANAT &amp; INVESTMENT (DMC) PTY. LTD.</t>
  </si>
  <si>
    <t>Telephone</t>
  </si>
  <si>
    <t>AU-019</t>
  </si>
  <si>
    <t>AU-020</t>
  </si>
  <si>
    <t>Year Ended 30th June 2013</t>
  </si>
  <si>
    <t>Water</t>
  </si>
  <si>
    <t>Australia</t>
  </si>
  <si>
    <t>Account Fee</t>
  </si>
  <si>
    <t>CALTEX WOOLWORTHS   RICHLANDS QLD 11950</t>
  </si>
  <si>
    <t>DMC_Bank</t>
  </si>
  <si>
    <t>IGA EXRESS KANGAROO  KANGAROO POINT QLD</t>
  </si>
  <si>
    <t>CUSTOMS BRISBN PAX EAGLE FARM  AUS Card xx3542 Value Date: 24/12/2012</t>
  </si>
  <si>
    <t>VODAFONE NORTH SYDNEY NS AUS Card xx3542 Value Date: 30/12/2012</t>
  </si>
  <si>
    <t>Miscellaneous</t>
  </si>
  <si>
    <t>Credit Interest 064148-10638401</t>
  </si>
  <si>
    <t>Expenses:</t>
  </si>
  <si>
    <t>1-2013</t>
  </si>
  <si>
    <t>Transfer from CHIN NGUYEN NetBank 8channel DVR</t>
  </si>
  <si>
    <t>Transfer from CHIN NGUYEN NetBank billno13031800003</t>
  </si>
  <si>
    <t>Transfer to CBA A/c NetBank KN Wage61212t21313</t>
  </si>
  <si>
    <t>Transfer from DONG LE NetBank INVOICE13030900002</t>
  </si>
  <si>
    <t>DANG MINH CONSULTANT AND INVEST COR Ref C081303343576000 VND 59847534.00000 Rate 21087.9261</t>
  </si>
  <si>
    <t>DANG MINH CONSULTANT AND INVEST COR Ref C081303341742000 VND 45149250.00000 Rate 21087.9261</t>
  </si>
  <si>
    <t>TRUONG AN TECHNOLOGIES CORPORATION Ref C081303342430000 VND 234075980.00000 Rate 21087.9261</t>
  </si>
  <si>
    <t>Transfer to other Bank NetBank Guideline00008573</t>
  </si>
  <si>
    <t>BAC PARKING ASCOT  AUS Card xx3542 Value Date: 20/03/2013</t>
  </si>
  <si>
    <t>COLES EXPRESS 1806 SUNNYBANK QL AUS Card xx3542 Value Date: 17/03/2013</t>
  </si>
  <si>
    <t>QUEENSLAND TRANSPORT SHERWOOD  AUS Card xx3542 Value Date: 19/03/2013</t>
  </si>
  <si>
    <t>TRANSPORT&amp;MAIN ROADS SHERWOOD QLD 9</t>
  </si>
  <si>
    <t>CTX WOW KENMOREHS KENMORE  AUS Card xx3542 Value Date: 17/03/2013</t>
  </si>
  <si>
    <t>ORIGIN ENERGY        NetBank BPAY 130112 400011385756 EleDMC85Jordan190313</t>
  </si>
  <si>
    <t>YES OPTUS SUNNYBANK      SUNNYBANK    QL</t>
  </si>
  <si>
    <t>Transfer to CBA A/c NetBank Rent8FragiF15T29M3</t>
  </si>
  <si>
    <t>BURMAR PLUMBING SUPP0001 SUMNER PARK BC</t>
  </si>
  <si>
    <t>DICK SMITH      8868 MOUNT OMMANE QLD AU</t>
  </si>
  <si>
    <t>WW PETROL       2213 OXLEY QLD        AU</t>
  </si>
  <si>
    <t>CALTEX 22535        KEMPSEY NSW</t>
  </si>
  <si>
    <t>CALTEX 22015        MORISSET NSW</t>
  </si>
  <si>
    <t>Transfer to xx4725 NetBank RefunDKGas09032013</t>
  </si>
  <si>
    <t>WOOLWORTHS      1199 NORTHBRIDGE NSW  AU</t>
  </si>
  <si>
    <t>UNITED FREEMANS WATEFREEMANS WATE     AU</t>
  </si>
  <si>
    <t>JV INALA INALA QL AUS Card xx3542 Value Date: 06/03/2013</t>
  </si>
  <si>
    <t>Return BAYSWATER CAR RENTAL KINGS CROSS  AUS Card xx3542 Value Date: 05/03/2013</t>
  </si>
  <si>
    <t>UNITEDGLENNINN      GLENN INNES</t>
  </si>
  <si>
    <t>COS KINGS CROSS CAR P KINGS CROSS  AUS Card xx3542 Value Date: 03/03/2013</t>
  </si>
  <si>
    <t>BAYSWATER CAR RENTAL KINGS CROSS  AUS Card xx3542 Value Date: 03/03/2013</t>
  </si>
  <si>
    <t>COS KINGS CROSS CAR P KINGS CROSS  AUS Card xx3542 Value Date: 05/03/2013</t>
  </si>
  <si>
    <t>DEVERE HOTEL POTTS POINT NS AUS Card xx3542 Value Date: 05/03/2013</t>
  </si>
  <si>
    <t>AGODA.COM INTERNET AU AUS Card xx3542 Value Date: 04/03/2013</t>
  </si>
  <si>
    <t>QBE TRAVEL GLEN WAVERLEY  AUS Card xx3542 Value Date: 02/03/2013</t>
  </si>
  <si>
    <t>COS KINGS CROSS CAR P KINGS CROSS  AUS Card xx3542 Value Date: 04/03/2013</t>
  </si>
  <si>
    <t>TAXI COMBINED 133300 DARLINGHURST NS AUS Card xx3542 Value Date: 05/03/2013</t>
  </si>
  <si>
    <t>ORIGIN ENERGY        NetBank BPAY 130112 400011737782 ElecBill201301</t>
  </si>
  <si>
    <t>DEVERE HOTEL POTTS POINT NS AUS Card xx3542 Value Date: 02/03/2013</t>
  </si>
  <si>
    <t>TRANSFIELD SERVICES 0001 PINKENBA</t>
  </si>
  <si>
    <t>QANTAS AIRWAYS LIMIT MASCOT  AUS Card xx3542 Value Date: 03/03/2013</t>
  </si>
  <si>
    <t>BP LANE COVE 2212   LANE COVE</t>
  </si>
  <si>
    <t>Transfer to CBA A/c NetBank 8 FRANGIPAN 1T14M3</t>
  </si>
  <si>
    <t>WOOLWORTHS W2670 CALOUNDRA  AUS Card xx3542 Value Date: 01/03/2013</t>
  </si>
  <si>
    <t>BIRCH CARROLL &amp; COYL MAROOCHYDORE  AUS Card xx3542 Value Date: 28/02/2013</t>
  </si>
  <si>
    <t>International Transaction Fee Value Date: 25/02/2013</t>
  </si>
  <si>
    <t>PANOPOLIS SINGAPORE SG SGP Card xx3542 SGD 3.70 Value Date: 25/02/2013</t>
  </si>
  <si>
    <t>WOOLWORTHS W2624 CURRIMUNDI  AUS Card xx3542 Value Date: 27/02/2013</t>
  </si>
  <si>
    <t>BUSINESS SERVICE BRO MAROOCHYEDOR QLD</t>
  </si>
  <si>
    <t>JOANNE APARTMENTS        CALOUNDRA QLDAU</t>
  </si>
  <si>
    <t>CUSTOMS BRISBN PAX  4001 EAGLE FARM</t>
  </si>
  <si>
    <t>JOANNE APARTMENTS CALOUNDRA QL AUS Card xx3542 Value Date: 18/02/2013</t>
  </si>
  <si>
    <t>International Transaction Fee Value Date: 09/02/2013</t>
  </si>
  <si>
    <t>SINGAPORE24018849250 VIETNAM VN VNM Card xx3542 USD 1117.31 Value Date: 09/02/2013</t>
  </si>
  <si>
    <t>International Transaction Fee Value Date: 03/02/2013</t>
  </si>
  <si>
    <t>GOOGLE *Voice GOOGLE.COM/CH CA USA Card xx3542 USD 10.00 Value Date: 03/02/2013</t>
  </si>
  <si>
    <t>OPTUS PRE PAID MELBOURNE VI AUS Card xx3542 Value Date: 01/02/2013</t>
  </si>
  <si>
    <t>OPTUS PRE PAID MELBOURNE VI AUS Card xx3542 Value Date: 29/01/2013</t>
  </si>
  <si>
    <t>International Transaction Fee Value Date: 24/01/2013</t>
  </si>
  <si>
    <t>GOOGLE *Voice GOOGLE.COM/CH CA USA Card xx3542 USD 10.00 Value Date: 24/01/2013</t>
  </si>
  <si>
    <t>DFS VENTURE S P/L - TE SINGAPORE SG SGP Card xx3542 AUD 190.79 Value Date: 22/01/2013</t>
  </si>
  <si>
    <t>International Transaction Fee Value Date: 22/01/2013</t>
  </si>
  <si>
    <t>T2KPT4 SINGAPORE SG SGP Card xx3542 SGD 3.80 Value Date: 22/01/2013</t>
  </si>
  <si>
    <t>SDRO INFRNGMNT PAYMENT MAITLAND  AUS Card xx3542 Value Date: 21/01/2013</t>
  </si>
  <si>
    <t>JV INALA INALA QL AUS Card xx3542 Value Date: 21/01/2013</t>
  </si>
  <si>
    <t>QUEENSLAND MOTORWAYS MURARRIE  AUS Card xx3542 Value Date: 20/01/2013</t>
  </si>
  <si>
    <t>COLES EXPR  SUNNYBANK    QLD          AU</t>
  </si>
  <si>
    <t>COLES EXPR  MORAYFIELD   QLD          AU</t>
  </si>
  <si>
    <t>VODAFONE NORTH SYDNEY NS AUS Card xx3542 Value Date: 16/01/2013</t>
  </si>
  <si>
    <t>CHEMIST WAREHOUSE   MOUNT GRAVATT     AU</t>
  </si>
  <si>
    <t>COLES EXPRESS 1858 DURACK QL AUS Card xx3542 Value Date: 14/01/2013</t>
  </si>
  <si>
    <t>WOOLWORTHS W2824 RICHLANDS  AUS Card xx3542 Value Date: 16/01/2013</t>
  </si>
  <si>
    <t>JV INALA INALA QL AUS Card xx3542 Value Date: 14/01/2013</t>
  </si>
  <si>
    <t>QUAN THANH CHINESE       WEST END     AU</t>
  </si>
  <si>
    <t>QUEENSLAND MOTORWAYS MURARRIE  AUS Card xx3542 Value Date: 12/01/2013</t>
  </si>
  <si>
    <t>COS KINGS CROSS CAR P KINGS CROSS  AUS Card xx3542 Value Date: 11/01/2013</t>
  </si>
  <si>
    <t>RACQ INALA          0020 INALA</t>
  </si>
  <si>
    <t>VODAFONE NORTH SYDNEY NS AUS Card xx3542 Value Date: 10/01/2013</t>
  </si>
  <si>
    <t>COS KINGS CROSS CAR P KINGS CROSS  AUS Card xx3542 Value Date: 10/01/2013</t>
  </si>
  <si>
    <t>BP STH COFFS 2279   COFFS HARBOUR</t>
  </si>
  <si>
    <t>BP NEWCASTLE WEST 55NEWCASTLE         AU</t>
  </si>
  <si>
    <t>HANDYWAY KFC PALAIS 6734 NEWCASTLE</t>
  </si>
  <si>
    <t>DEVERE HOTEL             POTTS POINT  NS</t>
  </si>
  <si>
    <t>MONEEB AUSTRALIA PTY ROSEBERY  AUS Card xx3542 Value Date: 10/01/2013</t>
  </si>
  <si>
    <t>MCDONALDS GRAFTON  QPS GRAFTON  AUS Card xx3542 Value Date: 08/01/2013</t>
  </si>
  <si>
    <t>IBIS BUDGET DANDENONG COFFS HARBOUR  AUS Card xx3542 Value Date: 04/01/2013</t>
  </si>
  <si>
    <t>BP NRTH URUNGA5477  URUNGA            AU</t>
  </si>
  <si>
    <t>CRYING TIGER VS      COFFS HARBOU NSW</t>
  </si>
  <si>
    <t>WOOLWORTHS W2824 RICHLANDS  AUS Card xx3542 Value Date: 07/01/2013</t>
  </si>
  <si>
    <t>MEDIBANK PRIVATE DOCKLANDS  AUS Card xx3542 Value Date: 02/01/2013</t>
  </si>
  <si>
    <t>DEVERE HOTEL POTTS POINT NS AUS Card xx3542 Value Date: 04/01/2013</t>
  </si>
  <si>
    <t>SHINGLE INN MT OMMANE MOUNT OMMANEY  AUS Card xx3542 Value Date: 31/12/2012</t>
  </si>
  <si>
    <t>VODAFONE NORTH SYDNEY NS AUS Card xx3542 Value Date: 03/01/2013</t>
  </si>
  <si>
    <t>TOBAKI              SUNNYBANK HI QLD</t>
  </si>
  <si>
    <t>ORIGIN ENERGY        NetBank BPAY 130112 400011385756 85Jord Power 191212</t>
  </si>
  <si>
    <t>Cash</t>
  </si>
  <si>
    <t>ViVi Café - Sydney</t>
  </si>
  <si>
    <t>Iron Cheef NWS Chiness Rest</t>
  </si>
  <si>
    <t>BAYSWATER CAR RENTAL KINGS CROSS  AUS Card xx3542 Value Date: 22/03/2013</t>
  </si>
  <si>
    <t>Transfer to CBA A/c NetBank KNNguyen Wages</t>
  </si>
  <si>
    <t>Transfer to CBA A/c NetBank Ref13106GTnTV2013</t>
  </si>
  <si>
    <t>OPTUS PRE PAID MELBOURNE VI AUS Card xx3542 Value Date: 22/03/2013</t>
  </si>
  <si>
    <t>COLES EXPRESS 1858 DURACK QL AUS Card xx3542 Value Date: 24/03/2013</t>
  </si>
  <si>
    <t>Credit Interest 064148-10638402</t>
  </si>
  <si>
    <t>Credit Interest 064148-10638403</t>
  </si>
  <si>
    <t>Transfer to CBA A/c NetBank AnuRent8Frangipani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</si>
</sst>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/mm/yy;@"/>
    <numFmt numFmtId="166" formatCode="00000"/>
  </numFmts>
  <fonts count="14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0" fillId="0" borderId="1" xfId="0" applyNumberFormat="1" applyBorder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Border="1"/>
    <xf numFmtId="164" fontId="3" fillId="0" borderId="0" xfId="0" applyNumberFormat="1" applyFont="1"/>
    <xf numFmtId="164" fontId="6" fillId="0" borderId="1" xfId="2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0" fontId="0" fillId="2" borderId="0" xfId="0" applyFill="1"/>
    <xf numFmtId="44" fontId="0" fillId="0" borderId="0" xfId="0" applyNumberFormat="1"/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left"/>
    </xf>
    <xf numFmtId="0" fontId="0" fillId="0" borderId="4" xfId="0" applyFont="1" applyFill="1" applyBorder="1"/>
    <xf numFmtId="14" fontId="0" fillId="0" borderId="4" xfId="0" applyNumberFormat="1" applyFont="1" applyFill="1" applyBorder="1"/>
    <xf numFmtId="14" fontId="0" fillId="0" borderId="0" xfId="0" applyNumberFormat="1" applyFont="1" applyFill="1" applyBorder="1"/>
    <xf numFmtId="2" fontId="0" fillId="0" borderId="0" xfId="0" applyNumberForma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5" xfId="0" applyNumberFormat="1" applyFill="1" applyBorder="1" applyAlignment="1">
      <alignment horizontal="left"/>
    </xf>
    <xf numFmtId="0" fontId="0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164" fontId="6" fillId="0" borderId="0" xfId="2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" fontId="6" fillId="0" borderId="0" xfId="2" quotePrefix="1" applyNumberFormat="1" applyFont="1" applyFill="1" applyAlignment="1">
      <alignment horizontal="left"/>
    </xf>
    <xf numFmtId="0" fontId="0" fillId="0" borderId="1" xfId="0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164" fontId="5" fillId="0" borderId="5" xfId="2" applyFont="1" applyFill="1" applyBorder="1" applyAlignment="1">
      <alignment horizontal="center"/>
    </xf>
    <xf numFmtId="164" fontId="5" fillId="0" borderId="5" xfId="2" applyFont="1" applyFill="1" applyBorder="1"/>
    <xf numFmtId="0" fontId="0" fillId="0" borderId="5" xfId="0" applyNumberFormat="1" applyFill="1" applyBorder="1"/>
    <xf numFmtId="14" fontId="0" fillId="0" borderId="0" xfId="0" applyNumberFormat="1" applyFill="1" applyBorder="1"/>
    <xf numFmtId="164" fontId="5" fillId="0" borderId="0" xfId="2" applyFont="1" applyFill="1" applyBorder="1" applyAlignment="1">
      <alignment horizontal="center"/>
    </xf>
    <xf numFmtId="164" fontId="5" fillId="0" borderId="0" xfId="2" applyFont="1" applyFill="1" applyBorder="1"/>
    <xf numFmtId="0" fontId="0" fillId="0" borderId="3" xfId="0" applyFont="1" applyFill="1" applyBorder="1"/>
    <xf numFmtId="0" fontId="5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14" fontId="11" fillId="0" borderId="0" xfId="0" applyNumberFormat="1" applyFont="1" applyFill="1" applyBorder="1"/>
    <xf numFmtId="14" fontId="11" fillId="0" borderId="4" xfId="0" applyNumberFormat="1" applyFont="1" applyFill="1" applyBorder="1"/>
    <xf numFmtId="0" fontId="11" fillId="0" borderId="4" xfId="0" applyFont="1" applyFill="1" applyBorder="1"/>
    <xf numFmtId="164" fontId="5" fillId="0" borderId="0" xfId="0" applyNumberFormat="1" applyFont="1" applyFill="1" applyAlignment="1">
      <alignment horizontal="left"/>
    </xf>
    <xf numFmtId="0" fontId="11" fillId="0" borderId="0" xfId="0" applyFont="1" applyFill="1" applyBorder="1"/>
    <xf numFmtId="164" fontId="5" fillId="0" borderId="0" xfId="2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164" fontId="6" fillId="0" borderId="2" xfId="2" applyFont="1" applyFill="1" applyBorder="1"/>
    <xf numFmtId="165" fontId="5" fillId="0" borderId="0" xfId="0" applyNumberFormat="1" applyFont="1" applyFill="1"/>
    <xf numFmtId="164" fontId="5" fillId="0" borderId="0" xfId="2" applyFont="1" applyFill="1"/>
    <xf numFmtId="165" fontId="7" fillId="0" borderId="0" xfId="0" applyNumberFormat="1" applyFont="1" applyFill="1" applyAlignment="1">
      <alignment horizontal="center"/>
    </xf>
    <xf numFmtId="164" fontId="6" fillId="0" borderId="0" xfId="2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165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left"/>
    </xf>
    <xf numFmtId="0" fontId="12" fillId="0" borderId="0" xfId="0" applyNumberFormat="1" applyFont="1" applyFill="1" applyBorder="1"/>
    <xf numFmtId="164" fontId="13" fillId="0" borderId="0" xfId="2" applyFont="1" applyFill="1" applyBorder="1" applyAlignment="1">
      <alignment horizontal="center"/>
    </xf>
    <xf numFmtId="166" fontId="11" fillId="0" borderId="4" xfId="0" applyNumberFormat="1" applyFont="1" applyFill="1" applyBorder="1"/>
    <xf numFmtId="43" fontId="0" fillId="0" borderId="0" xfId="3" applyFont="1" applyFill="1" applyBorder="1"/>
    <xf numFmtId="0" fontId="1" fillId="0" borderId="0" xfId="0" applyFont="1" applyAlignment="1">
      <alignment horizontal="center"/>
    </xf>
    <xf numFmtId="164" fontId="8" fillId="0" borderId="0" xfId="2" applyFont="1" applyFill="1" applyAlignment="1">
      <alignment horizontal="left"/>
    </xf>
  </cellXfs>
  <cellStyles count="4">
    <cellStyle name="Comma" xfId="3" builtinId="3"/>
    <cellStyle name="Comma 2" xfId="1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C7" sqref="C7:D7"/>
    </sheetView>
  </sheetViews>
  <sheetFormatPr defaultRowHeight="15"/>
  <cols>
    <col min="1" max="1" width="11.85546875" customWidth="1"/>
    <col min="2" max="2" width="24.140625" customWidth="1"/>
    <col min="3" max="4" width="19.42578125" style="5" customWidth="1"/>
    <col min="5" max="5" width="11.5703125" bestFit="1" customWidth="1"/>
  </cols>
  <sheetData>
    <row r="1" spans="1:5">
      <c r="A1" s="70"/>
      <c r="B1" s="70"/>
      <c r="C1" s="70"/>
      <c r="D1" s="70"/>
    </row>
    <row r="2" spans="1:5">
      <c r="A2" s="70" t="s">
        <v>20</v>
      </c>
      <c r="B2" s="70"/>
      <c r="C2" s="70"/>
      <c r="D2" s="70"/>
    </row>
    <row r="3" spans="1:5">
      <c r="A3" s="70" t="s">
        <v>58</v>
      </c>
      <c r="B3" s="70"/>
      <c r="C3" s="70"/>
      <c r="D3" s="70"/>
    </row>
    <row r="4" spans="1:5">
      <c r="A4" s="3"/>
      <c r="B4" s="3"/>
      <c r="C4" s="3"/>
      <c r="D4" s="3"/>
    </row>
    <row r="5" spans="1:5">
      <c r="C5" s="65" t="s">
        <v>14</v>
      </c>
      <c r="D5" s="65" t="s">
        <v>14</v>
      </c>
    </row>
    <row r="6" spans="1:5">
      <c r="A6" s="4" t="s">
        <v>9</v>
      </c>
      <c r="C6" s="1"/>
      <c r="D6" s="1"/>
    </row>
    <row r="7" spans="1:5">
      <c r="B7" t="s">
        <v>15</v>
      </c>
      <c r="C7" s="1">
        <f>'Tax Return'!E136</f>
        <v>3270.5872727272731</v>
      </c>
      <c r="D7" s="1">
        <f>C7</f>
        <v>3270.5872727272731</v>
      </c>
    </row>
    <row r="8" spans="1:5">
      <c r="C8" s="1"/>
      <c r="D8" s="1"/>
    </row>
    <row r="9" spans="1:5">
      <c r="A9" s="4" t="s">
        <v>16</v>
      </c>
      <c r="C9" s="1"/>
      <c r="D9" s="1"/>
      <c r="E9" t="s">
        <v>35</v>
      </c>
    </row>
    <row r="10" spans="1:5">
      <c r="A10" s="4"/>
      <c r="C10" s="1"/>
      <c r="D10" s="1"/>
    </row>
    <row r="11" spans="1:5">
      <c r="B11" s="7" t="s">
        <v>53</v>
      </c>
      <c r="C11" s="8">
        <f>SUMIF('Tax Return'!$F$6:$F$119,'P&amp;L'!B11,'Tax Return'!$C$6:$C$119)</f>
        <v>-1102.99</v>
      </c>
      <c r="D11" s="1"/>
      <c r="E11" t="s">
        <v>36</v>
      </c>
    </row>
    <row r="12" spans="1:5">
      <c r="B12" s="7" t="s">
        <v>29</v>
      </c>
      <c r="C12" s="8">
        <f>SUMIF('Tax Return'!$F$6:$F$119,'P&amp;L'!B12,'Tax Return'!$C$6:$C$119)</f>
        <v>0</v>
      </c>
      <c r="D12" s="1"/>
      <c r="E12" t="s">
        <v>37</v>
      </c>
    </row>
    <row r="13" spans="1:5">
      <c r="B13" s="7" t="s">
        <v>6</v>
      </c>
      <c r="C13" s="8">
        <f>SUMIF('Tax Return'!$F$6:$F$119,'P&amp;L'!B13,'Tax Return'!$C$6:$C$119)</f>
        <v>-786.1400000000001</v>
      </c>
      <c r="D13" s="1"/>
      <c r="E13" t="s">
        <v>38</v>
      </c>
    </row>
    <row r="14" spans="1:5">
      <c r="B14" s="7" t="s">
        <v>17</v>
      </c>
      <c r="C14" s="8">
        <f>SUMIF('Tax Return'!$F$6:$F$119,'P&amp;L'!B14,'Tax Return'!$C$6:$C$119)</f>
        <v>0</v>
      </c>
      <c r="D14" s="1"/>
      <c r="E14" t="s">
        <v>39</v>
      </c>
    </row>
    <row r="15" spans="1:5">
      <c r="B15" s="7" t="s">
        <v>26</v>
      </c>
      <c r="C15" s="8">
        <f>SUMIF('Tax Return'!$F$6:$F$119,'P&amp;L'!B15,'Tax Return'!$C$6:$C$119)</f>
        <v>-989.01999999999987</v>
      </c>
      <c r="D15" s="1"/>
      <c r="E15" t="s">
        <v>40</v>
      </c>
    </row>
    <row r="16" spans="1:5">
      <c r="B16" s="7" t="s">
        <v>7</v>
      </c>
      <c r="C16" s="8">
        <f>SUMIF('Tax Return'!$F$6:$F$119,'P&amp;L'!B16,'Tax Return'!$C$6:$C$119)</f>
        <v>0</v>
      </c>
      <c r="D16" s="1"/>
      <c r="E16" t="s">
        <v>41</v>
      </c>
    </row>
    <row r="17" spans="2:5">
      <c r="B17" s="7" t="s">
        <v>22</v>
      </c>
      <c r="C17" s="8">
        <f>SUMIF('Tax Return'!$F$6:$F$119,'P&amp;L'!B17,'Tax Return'!$C$6:$C$119)</f>
        <v>0</v>
      </c>
      <c r="D17" s="1"/>
      <c r="E17" t="s">
        <v>42</v>
      </c>
    </row>
    <row r="18" spans="2:5">
      <c r="B18" s="7" t="s">
        <v>13</v>
      </c>
      <c r="C18" s="8">
        <f>SUMIF('Tax Return'!$F$6:$F$119,'P&amp;L'!B18,'Tax Return'!$C$6:$C$119)</f>
        <v>-4371.91</v>
      </c>
      <c r="D18" s="1"/>
      <c r="E18" t="s">
        <v>43</v>
      </c>
    </row>
    <row r="19" spans="2:5">
      <c r="B19" s="7" t="s">
        <v>25</v>
      </c>
      <c r="C19" s="8">
        <f>SUMIF('Tax Return'!$F$6:$F$119,'P&amp;L'!B19,'Tax Return'!$C$6:$C$119)</f>
        <v>-2741.94</v>
      </c>
      <c r="D19" s="1"/>
      <c r="E19" t="s">
        <v>44</v>
      </c>
    </row>
    <row r="20" spans="2:5">
      <c r="B20" s="7" t="s">
        <v>28</v>
      </c>
      <c r="C20" s="8">
        <f>SUMIF('Tax Return'!$F$6:$F$119,'P&amp;L'!B20,'Tax Return'!$C$6:$C$119)</f>
        <v>0</v>
      </c>
      <c r="D20" s="1"/>
      <c r="E20" t="s">
        <v>45</v>
      </c>
    </row>
    <row r="21" spans="2:5">
      <c r="B21" s="7" t="s">
        <v>5</v>
      </c>
      <c r="C21" s="8">
        <f>SUMIF('Tax Return'!$F$6:$F$119,'P&amp;L'!B21,'Tax Return'!$C$6:$C$119)</f>
        <v>0</v>
      </c>
      <c r="D21" s="1"/>
      <c r="E21" t="s">
        <v>46</v>
      </c>
    </row>
    <row r="22" spans="2:5">
      <c r="B22" s="7" t="s">
        <v>30</v>
      </c>
      <c r="C22" s="8">
        <f>SUMIF('Tax Return'!$F$6:$F$119,'P&amp;L'!B22,'Tax Return'!$C$6:$C$119)</f>
        <v>0</v>
      </c>
      <c r="D22" s="1"/>
      <c r="E22" t="s">
        <v>47</v>
      </c>
    </row>
    <row r="23" spans="2:5">
      <c r="B23" s="7" t="s">
        <v>11</v>
      </c>
      <c r="C23" s="8">
        <f>SUMIF('Tax Return'!$F$6:$F$119,'P&amp;L'!B23,'Tax Return'!$C$6:$C$119)</f>
        <v>-3620.26</v>
      </c>
      <c r="D23" s="1"/>
      <c r="E23" t="s">
        <v>48</v>
      </c>
    </row>
    <row r="24" spans="2:5">
      <c r="B24" s="7" t="s">
        <v>21</v>
      </c>
      <c r="C24" s="8">
        <f>SUMIF('Tax Return'!$F$6:$F$119,'P&amp;L'!B24,'Tax Return'!$C$6:$C$119)</f>
        <v>0</v>
      </c>
      <c r="D24" s="1"/>
      <c r="E24" t="s">
        <v>49</v>
      </c>
    </row>
    <row r="25" spans="2:5">
      <c r="B25" s="7" t="s">
        <v>27</v>
      </c>
      <c r="C25" s="8">
        <f>SUMIF('Tax Return'!$F$6:$F$119,'P&amp;L'!B25,'Tax Return'!$C$6:$C$119)</f>
        <v>-17399</v>
      </c>
      <c r="D25" s="1"/>
      <c r="E25" t="s">
        <v>50</v>
      </c>
    </row>
    <row r="26" spans="2:5">
      <c r="B26" s="7" t="s">
        <v>12</v>
      </c>
      <c r="C26" s="8">
        <f>SUMIF('Tax Return'!$F$6:$F$119,'P&amp;L'!B26,'Tax Return'!$C$6:$C$119)</f>
        <v>-5236</v>
      </c>
      <c r="D26" s="1"/>
      <c r="E26" t="s">
        <v>51</v>
      </c>
    </row>
    <row r="27" spans="2:5">
      <c r="B27" s="7" t="s">
        <v>59</v>
      </c>
      <c r="C27" s="8">
        <f>SUMIF('Tax Return'!$F$6:$F$119,'P&amp;L'!B27,'Tax Return'!$C$6:$C$119)</f>
        <v>0</v>
      </c>
      <c r="D27" s="1"/>
      <c r="E27" t="s">
        <v>52</v>
      </c>
    </row>
    <row r="28" spans="2:5">
      <c r="B28" s="7" t="s">
        <v>55</v>
      </c>
      <c r="C28" s="8">
        <f>SUMIF('Tax Return'!$F$6:$F$119,'P&amp;L'!B28,'Tax Return'!$C$6:$C$119)</f>
        <v>-256.79999999999995</v>
      </c>
      <c r="D28" s="1"/>
      <c r="E28" t="s">
        <v>56</v>
      </c>
    </row>
    <row r="29" spans="2:5" s="15" customFormat="1">
      <c r="B29" s="13" t="s">
        <v>67</v>
      </c>
      <c r="C29" s="8">
        <f>SUMIF('Tax Return'!$F$6:$F$119,'P&amp;L'!B29,'Tax Return'!$C$6:$C$119)</f>
        <v>0</v>
      </c>
      <c r="D29" s="14"/>
      <c r="E29" s="15" t="s">
        <v>57</v>
      </c>
    </row>
    <row r="30" spans="2:5">
      <c r="B30" s="7"/>
      <c r="C30" s="8"/>
      <c r="D30" s="1"/>
    </row>
    <row r="31" spans="2:5">
      <c r="B31" s="7"/>
      <c r="C31" s="8"/>
      <c r="D31" s="1"/>
      <c r="E31" s="16"/>
    </row>
    <row r="32" spans="2:5">
      <c r="C32" s="9"/>
      <c r="D32" s="1"/>
    </row>
    <row r="33" spans="1:5">
      <c r="C33" s="1"/>
      <c r="D33" s="1"/>
    </row>
    <row r="34" spans="1:5">
      <c r="B34" t="s">
        <v>18</v>
      </c>
      <c r="C34" s="1"/>
      <c r="D34" s="1">
        <f>SUM(C11:C33)</f>
        <v>-36504.060000000005</v>
      </c>
      <c r="E34" s="1">
        <f>D34-'Tax Return'!C120</f>
        <v>0</v>
      </c>
    </row>
    <row r="35" spans="1:5">
      <c r="C35" s="1"/>
      <c r="D35" s="9"/>
    </row>
    <row r="36" spans="1:5">
      <c r="C36" s="1"/>
      <c r="D36" s="2"/>
    </row>
    <row r="37" spans="1:5">
      <c r="A37" s="4" t="s">
        <v>19</v>
      </c>
      <c r="C37" s="1"/>
      <c r="D37" s="10">
        <f>D34+D7</f>
        <v>-33233.472727272732</v>
      </c>
    </row>
    <row r="38" spans="1:5">
      <c r="D38" s="6"/>
    </row>
    <row r="40" spans="1:5">
      <c r="E40" s="1"/>
    </row>
  </sheetData>
  <mergeCells count="3">
    <mergeCell ref="A1:D1"/>
    <mergeCell ref="A2:D2"/>
    <mergeCell ref="A3:D3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R266"/>
  <sheetViews>
    <sheetView tabSelected="1" topLeftCell="B1" zoomScaleNormal="100" workbookViewId="0">
      <selection activeCell="C11" sqref="C11"/>
    </sheetView>
  </sheetViews>
  <sheetFormatPr defaultRowHeight="15"/>
  <cols>
    <col min="1" max="1" width="9.140625" style="29" hidden="1" customWidth="1"/>
    <col min="2" max="2" width="10.5703125" style="56" customWidth="1"/>
    <col min="3" max="5" width="15.5703125" style="57" customWidth="1"/>
    <col min="6" max="6" width="22.7109375" style="63" bestFit="1" customWidth="1"/>
    <col min="7" max="7" width="67.28515625" style="33" customWidth="1"/>
    <col min="8" max="8" width="15.28515625" style="24" customWidth="1"/>
    <col min="9" max="9" width="15.42578125" style="24" hidden="1" customWidth="1"/>
    <col min="10" max="10" width="16.7109375" style="24" hidden="1" customWidth="1"/>
    <col min="11" max="22" width="9.140625" style="24"/>
    <col min="23" max="24" width="12.7109375" style="24" customWidth="1"/>
    <col min="25" max="16384" width="9.140625" style="24"/>
  </cols>
  <sheetData>
    <row r="2" spans="1:249">
      <c r="B2" s="30" t="s">
        <v>0</v>
      </c>
      <c r="C2" s="71" t="s">
        <v>54</v>
      </c>
      <c r="D2" s="71"/>
      <c r="E2" s="31" t="s">
        <v>33</v>
      </c>
      <c r="F2" s="32">
        <v>41274</v>
      </c>
    </row>
    <row r="3" spans="1:249">
      <c r="B3" s="30" t="s">
        <v>32</v>
      </c>
      <c r="C3" s="34" t="s">
        <v>70</v>
      </c>
      <c r="D3" s="31"/>
      <c r="E3" s="31"/>
      <c r="F3" s="32"/>
    </row>
    <row r="4" spans="1:249">
      <c r="B4" s="58" t="s">
        <v>69</v>
      </c>
    </row>
    <row r="5" spans="1:249">
      <c r="A5" s="35" t="s">
        <v>34</v>
      </c>
      <c r="B5" s="36" t="s">
        <v>1</v>
      </c>
      <c r="C5" s="11" t="s">
        <v>3</v>
      </c>
      <c r="D5" s="11" t="s">
        <v>4</v>
      </c>
      <c r="E5" s="11" t="s">
        <v>10</v>
      </c>
      <c r="F5" s="17" t="s">
        <v>31</v>
      </c>
      <c r="G5" s="17" t="s">
        <v>2</v>
      </c>
    </row>
    <row r="6" spans="1:249" s="20" customFormat="1">
      <c r="B6" s="37"/>
      <c r="C6" s="38"/>
      <c r="D6" s="38"/>
      <c r="E6" s="39"/>
      <c r="F6" s="26"/>
      <c r="G6" s="40"/>
      <c r="H6" s="7"/>
      <c r="I6" s="23"/>
      <c r="J6" s="4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</row>
    <row r="7" spans="1:249" s="20" customFormat="1">
      <c r="A7" s="68">
        <v>189</v>
      </c>
      <c r="B7" s="28">
        <v>41363</v>
      </c>
      <c r="C7" s="42">
        <v>-540</v>
      </c>
      <c r="D7" s="42">
        <v>0</v>
      </c>
      <c r="E7" s="43">
        <f t="shared" ref="E7" si="0">C7-D7</f>
        <v>-540</v>
      </c>
      <c r="F7" s="19" t="s">
        <v>11</v>
      </c>
      <c r="G7" s="18" t="s">
        <v>174</v>
      </c>
      <c r="H7" s="7"/>
      <c r="I7" s="23" t="s">
        <v>63</v>
      </c>
      <c r="J7" s="41" t="s">
        <v>60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</row>
    <row r="8" spans="1:249" s="20" customFormat="1">
      <c r="A8" s="68">
        <v>189</v>
      </c>
      <c r="B8" s="28">
        <v>41361</v>
      </c>
      <c r="C8" s="42">
        <v>-19.68</v>
      </c>
      <c r="D8" s="42">
        <f t="shared" ref="D8:D12" si="1">C8/11</f>
        <v>-1.7890909090909091</v>
      </c>
      <c r="E8" s="43">
        <f t="shared" ref="E8:E12" si="2">C8-D8</f>
        <v>-17.890909090909091</v>
      </c>
      <c r="F8" s="19" t="s">
        <v>13</v>
      </c>
      <c r="G8" s="18" t="s">
        <v>167</v>
      </c>
      <c r="H8" s="7"/>
      <c r="I8" s="23" t="s">
        <v>63</v>
      </c>
      <c r="J8" s="41" t="s">
        <v>60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</row>
    <row r="9" spans="1:249" s="20" customFormat="1">
      <c r="A9" s="68">
        <v>188</v>
      </c>
      <c r="B9" s="28">
        <v>41361</v>
      </c>
      <c r="C9" s="42">
        <v>-308</v>
      </c>
      <c r="D9" s="42">
        <v>0</v>
      </c>
      <c r="E9" s="43">
        <f t="shared" si="2"/>
        <v>-308</v>
      </c>
      <c r="F9" s="19" t="s">
        <v>12</v>
      </c>
      <c r="G9" s="66" t="s">
        <v>168</v>
      </c>
      <c r="H9" s="7"/>
      <c r="I9" s="23" t="s">
        <v>63</v>
      </c>
      <c r="J9" s="41" t="s">
        <v>60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</row>
    <row r="10" spans="1:249" s="20" customFormat="1">
      <c r="A10" s="68">
        <v>187</v>
      </c>
      <c r="B10" s="28">
        <v>41361</v>
      </c>
      <c r="C10" s="42">
        <v>-2200</v>
      </c>
      <c r="D10" s="42">
        <f t="shared" si="1"/>
        <v>-200</v>
      </c>
      <c r="E10" s="43">
        <f t="shared" si="2"/>
        <v>-2000</v>
      </c>
      <c r="F10" s="19" t="s">
        <v>25</v>
      </c>
      <c r="G10" s="66" t="s">
        <v>169</v>
      </c>
      <c r="H10" s="7"/>
      <c r="I10" s="23" t="s">
        <v>63</v>
      </c>
      <c r="J10" s="41" t="s">
        <v>60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</row>
    <row r="11" spans="1:249" s="20" customFormat="1">
      <c r="A11" s="68">
        <v>186</v>
      </c>
      <c r="B11" s="28">
        <v>41360</v>
      </c>
      <c r="C11" s="42">
        <v>-15</v>
      </c>
      <c r="D11" s="42">
        <v>0</v>
      </c>
      <c r="E11" s="43">
        <f t="shared" si="2"/>
        <v>-15</v>
      </c>
      <c r="F11" s="19" t="s">
        <v>55</v>
      </c>
      <c r="G11" s="66" t="s">
        <v>170</v>
      </c>
      <c r="H11" s="7"/>
      <c r="I11" s="23" t="s">
        <v>63</v>
      </c>
      <c r="J11" s="41" t="s">
        <v>60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69">
        <v>10000</v>
      </c>
      <c r="X11" s="69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</row>
    <row r="12" spans="1:249" s="20" customFormat="1">
      <c r="A12" s="68">
        <v>185</v>
      </c>
      <c r="B12" s="28">
        <v>41360</v>
      </c>
      <c r="C12" s="42">
        <v>-35.32</v>
      </c>
      <c r="D12" s="42">
        <f t="shared" si="1"/>
        <v>-3.2109090909090909</v>
      </c>
      <c r="E12" s="43">
        <f t="shared" si="2"/>
        <v>-32.109090909090909</v>
      </c>
      <c r="F12" s="19" t="s">
        <v>26</v>
      </c>
      <c r="G12" s="66" t="s">
        <v>171</v>
      </c>
      <c r="H12" s="7"/>
      <c r="I12" s="23" t="s">
        <v>63</v>
      </c>
      <c r="J12" s="41" t="s">
        <v>60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69">
        <f>W11*0.1</f>
        <v>1000</v>
      </c>
      <c r="X12" s="69">
        <f>W13/11</f>
        <v>1000</v>
      </c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</row>
    <row r="13" spans="1:249" s="20" customFormat="1">
      <c r="A13" s="68">
        <v>184</v>
      </c>
      <c r="B13" s="28">
        <v>41357</v>
      </c>
      <c r="C13" s="42">
        <v>-4928</v>
      </c>
      <c r="D13" s="42">
        <v>0</v>
      </c>
      <c r="E13" s="43">
        <f t="shared" ref="E13" si="3">C13-D13</f>
        <v>-4928</v>
      </c>
      <c r="F13" s="19" t="s">
        <v>12</v>
      </c>
      <c r="G13" s="66" t="s">
        <v>73</v>
      </c>
      <c r="H13" s="7"/>
      <c r="I13" s="23" t="s">
        <v>63</v>
      </c>
      <c r="J13" s="41" t="s">
        <v>60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69">
        <f>W11+W12</f>
        <v>11000</v>
      </c>
      <c r="X13" s="69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</row>
    <row r="14" spans="1:249" s="44" customFormat="1">
      <c r="A14" s="68">
        <v>183</v>
      </c>
      <c r="B14" s="28">
        <v>41355</v>
      </c>
      <c r="C14" s="42">
        <v>-2838</v>
      </c>
      <c r="D14" s="42">
        <f>C14/11</f>
        <v>-258</v>
      </c>
      <c r="E14" s="43">
        <f t="shared" ref="E14:E78" si="4">C14-D14</f>
        <v>-2580</v>
      </c>
      <c r="F14" s="18" t="s">
        <v>27</v>
      </c>
      <c r="G14" s="66" t="s">
        <v>75</v>
      </c>
      <c r="H14" s="25"/>
      <c r="I14" s="23" t="s">
        <v>63</v>
      </c>
      <c r="J14" s="41" t="s">
        <v>60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69"/>
      <c r="X14" s="69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</row>
    <row r="15" spans="1:249" s="44" customFormat="1">
      <c r="A15" s="68">
        <v>182</v>
      </c>
      <c r="B15" s="28">
        <v>41355</v>
      </c>
      <c r="C15" s="42">
        <v>-2141</v>
      </c>
      <c r="D15" s="42">
        <f t="shared" ref="D15:D78" si="5">C15/11</f>
        <v>-194.63636363636363</v>
      </c>
      <c r="E15" s="43">
        <f t="shared" si="4"/>
        <v>-1946.3636363636365</v>
      </c>
      <c r="F15" s="18" t="s">
        <v>27</v>
      </c>
      <c r="G15" s="66" t="s">
        <v>76</v>
      </c>
      <c r="H15" s="25"/>
      <c r="I15" s="23" t="s">
        <v>63</v>
      </c>
      <c r="J15" s="41" t="s">
        <v>60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69"/>
      <c r="X15" s="69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</row>
    <row r="16" spans="1:249" s="44" customFormat="1">
      <c r="A16" s="68">
        <v>181</v>
      </c>
      <c r="B16" s="28">
        <v>41355</v>
      </c>
      <c r="C16" s="42">
        <v>-11100</v>
      </c>
      <c r="D16" s="42">
        <f t="shared" si="5"/>
        <v>-1009.0909090909091</v>
      </c>
      <c r="E16" s="43">
        <f t="shared" si="4"/>
        <v>-10090.90909090909</v>
      </c>
      <c r="F16" s="18" t="s">
        <v>27</v>
      </c>
      <c r="G16" s="66" t="s">
        <v>77</v>
      </c>
      <c r="H16" s="25"/>
      <c r="I16" s="23" t="s">
        <v>63</v>
      </c>
      <c r="J16" s="41" t="s">
        <v>60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69"/>
      <c r="X16" s="69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</row>
    <row r="17" spans="1:252" s="25" customFormat="1">
      <c r="A17" s="68">
        <v>180</v>
      </c>
      <c r="B17" s="28">
        <v>41354</v>
      </c>
      <c r="C17" s="42">
        <v>-1320</v>
      </c>
      <c r="D17" s="42">
        <f t="shared" si="5"/>
        <v>-120</v>
      </c>
      <c r="E17" s="43">
        <f t="shared" si="4"/>
        <v>-1200</v>
      </c>
      <c r="F17" s="18" t="s">
        <v>27</v>
      </c>
      <c r="G17" s="66" t="s">
        <v>78</v>
      </c>
      <c r="H17" s="7"/>
      <c r="I17" s="23" t="s">
        <v>63</v>
      </c>
      <c r="J17" s="41" t="s">
        <v>60</v>
      </c>
    </row>
    <row r="18" spans="1:252" s="20" customFormat="1">
      <c r="A18" s="68">
        <v>178</v>
      </c>
      <c r="B18" s="28">
        <v>41354</v>
      </c>
      <c r="C18" s="42">
        <v>-14</v>
      </c>
      <c r="D18" s="42">
        <f t="shared" si="5"/>
        <v>-1.2727272727272727</v>
      </c>
      <c r="E18" s="43">
        <f t="shared" si="4"/>
        <v>-12.727272727272727</v>
      </c>
      <c r="F18" s="18" t="s">
        <v>13</v>
      </c>
      <c r="G18" s="45" t="s">
        <v>79</v>
      </c>
      <c r="H18" s="46"/>
      <c r="I18" s="23" t="s">
        <v>63</v>
      </c>
      <c r="J18" s="41" t="s">
        <v>60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</row>
    <row r="19" spans="1:252" s="20" customFormat="1">
      <c r="A19" s="68">
        <v>177</v>
      </c>
      <c r="B19" s="28">
        <v>41353</v>
      </c>
      <c r="C19" s="42">
        <v>-72.78</v>
      </c>
      <c r="D19" s="42">
        <f t="shared" si="5"/>
        <v>-6.6163636363636362</v>
      </c>
      <c r="E19" s="43">
        <f t="shared" si="4"/>
        <v>-66.163636363636371</v>
      </c>
      <c r="F19" s="18" t="s">
        <v>26</v>
      </c>
      <c r="G19" s="45" t="s">
        <v>80</v>
      </c>
      <c r="H19" s="46"/>
      <c r="I19" s="23" t="s">
        <v>63</v>
      </c>
      <c r="J19" s="41" t="s">
        <v>60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</row>
    <row r="20" spans="1:252" s="20" customFormat="1">
      <c r="A20" s="68">
        <v>176</v>
      </c>
      <c r="B20" s="28">
        <v>41353</v>
      </c>
      <c r="C20" s="42">
        <v>-47.15</v>
      </c>
      <c r="D20" s="42">
        <v>0</v>
      </c>
      <c r="E20" s="43">
        <f t="shared" si="4"/>
        <v>-47.15</v>
      </c>
      <c r="F20" s="18" t="s">
        <v>13</v>
      </c>
      <c r="G20" s="45" t="s">
        <v>81</v>
      </c>
      <c r="H20" s="46"/>
      <c r="I20" s="23" t="s">
        <v>63</v>
      </c>
      <c r="J20" s="41" t="s">
        <v>60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</row>
    <row r="21" spans="1:252" s="20" customFormat="1">
      <c r="A21" s="68">
        <v>175</v>
      </c>
      <c r="B21" s="28">
        <v>41352</v>
      </c>
      <c r="C21" s="42">
        <v>-340.5</v>
      </c>
      <c r="D21" s="42">
        <v>0</v>
      </c>
      <c r="E21" s="43">
        <f t="shared" si="4"/>
        <v>-340.5</v>
      </c>
      <c r="F21" s="19" t="s">
        <v>13</v>
      </c>
      <c r="G21" s="45" t="s">
        <v>82</v>
      </c>
      <c r="H21" s="46"/>
      <c r="I21" s="23" t="s">
        <v>63</v>
      </c>
      <c r="J21" s="41" t="s">
        <v>60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</row>
    <row r="22" spans="1:252" s="20" customFormat="1">
      <c r="A22" s="68">
        <v>174</v>
      </c>
      <c r="B22" s="28">
        <v>41352</v>
      </c>
      <c r="C22" s="42">
        <v>-24.47</v>
      </c>
      <c r="D22" s="42">
        <f t="shared" si="5"/>
        <v>-2.2245454545454546</v>
      </c>
      <c r="E22" s="43">
        <f t="shared" si="4"/>
        <v>-22.245454545454542</v>
      </c>
      <c r="F22" s="18" t="s">
        <v>26</v>
      </c>
      <c r="G22" s="66" t="s">
        <v>83</v>
      </c>
      <c r="H22" s="25"/>
      <c r="I22" s="23" t="s">
        <v>63</v>
      </c>
      <c r="J22" s="41" t="s">
        <v>60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</row>
    <row r="23" spans="1:252" s="20" customFormat="1">
      <c r="A23" s="68">
        <v>173</v>
      </c>
      <c r="B23" s="28">
        <v>41351</v>
      </c>
      <c r="C23" s="42">
        <v>-652.6</v>
      </c>
      <c r="D23" s="42">
        <v>58.24</v>
      </c>
      <c r="E23" s="43">
        <f t="shared" si="4"/>
        <v>-710.84</v>
      </c>
      <c r="F23" s="18" t="s">
        <v>6</v>
      </c>
      <c r="G23" s="66" t="s">
        <v>84</v>
      </c>
      <c r="H23" s="25"/>
      <c r="I23" s="23" t="s">
        <v>63</v>
      </c>
      <c r="J23" s="41" t="s">
        <v>60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</row>
    <row r="24" spans="1:252" s="20" customFormat="1">
      <c r="A24" s="68">
        <v>172</v>
      </c>
      <c r="B24" s="28">
        <v>41350</v>
      </c>
      <c r="C24" s="42">
        <v>-10</v>
      </c>
      <c r="D24" s="42">
        <f t="shared" si="5"/>
        <v>-0.90909090909090906</v>
      </c>
      <c r="E24" s="43">
        <f t="shared" si="4"/>
        <v>-9.0909090909090917</v>
      </c>
      <c r="F24" s="18" t="s">
        <v>55</v>
      </c>
      <c r="G24" s="66" t="s">
        <v>85</v>
      </c>
      <c r="H24" s="25"/>
      <c r="I24" s="23" t="s">
        <v>63</v>
      </c>
      <c r="J24" s="41" t="s">
        <v>60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</row>
    <row r="25" spans="1:252" s="20" customFormat="1">
      <c r="A25" s="68">
        <v>171</v>
      </c>
      <c r="B25" s="28">
        <v>41349</v>
      </c>
      <c r="C25" s="42">
        <v>-540</v>
      </c>
      <c r="D25" s="42">
        <v>0</v>
      </c>
      <c r="E25" s="43">
        <f t="shared" si="4"/>
        <v>-540</v>
      </c>
      <c r="F25" s="19" t="s">
        <v>11</v>
      </c>
      <c r="G25" s="66" t="s">
        <v>86</v>
      </c>
      <c r="H25" s="25"/>
      <c r="I25" s="23" t="s">
        <v>63</v>
      </c>
      <c r="J25" s="41" t="s">
        <v>60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</row>
    <row r="26" spans="1:252" s="20" customFormat="1">
      <c r="A26" s="68">
        <v>170</v>
      </c>
      <c r="B26" s="28">
        <v>41348</v>
      </c>
      <c r="C26" s="42">
        <v>-16.25</v>
      </c>
      <c r="D26" s="42">
        <f t="shared" si="5"/>
        <v>-1.4772727272727273</v>
      </c>
      <c r="E26" s="43">
        <f t="shared" si="4"/>
        <v>-14.772727272727273</v>
      </c>
      <c r="F26" s="18" t="s">
        <v>53</v>
      </c>
      <c r="G26" s="45" t="s">
        <v>87</v>
      </c>
      <c r="H26" s="46"/>
      <c r="I26" s="23" t="s">
        <v>63</v>
      </c>
      <c r="J26" s="41" t="s">
        <v>60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</row>
    <row r="27" spans="1:252" s="20" customFormat="1">
      <c r="A27" s="68">
        <v>169</v>
      </c>
      <c r="B27" s="28">
        <v>41347</v>
      </c>
      <c r="C27" s="42">
        <v>-4.9800000000000004</v>
      </c>
      <c r="D27" s="42">
        <f t="shared" si="5"/>
        <v>-0.45272727272727276</v>
      </c>
      <c r="E27" s="43">
        <f t="shared" si="4"/>
        <v>-4.5272727272727273</v>
      </c>
      <c r="F27" s="19" t="s">
        <v>25</v>
      </c>
      <c r="G27" s="66" t="s">
        <v>88</v>
      </c>
      <c r="H27" s="25"/>
      <c r="I27" s="23" t="s">
        <v>63</v>
      </c>
      <c r="J27" s="41" t="s">
        <v>60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</row>
    <row r="28" spans="1:252" s="20" customFormat="1">
      <c r="A28" s="68">
        <v>168</v>
      </c>
      <c r="B28" s="28">
        <v>41347</v>
      </c>
      <c r="C28" s="42">
        <v>-39</v>
      </c>
      <c r="D28" s="42">
        <f t="shared" si="5"/>
        <v>-3.5454545454545454</v>
      </c>
      <c r="E28" s="43">
        <f t="shared" si="4"/>
        <v>-35.454545454545453</v>
      </c>
      <c r="F28" s="19" t="s">
        <v>25</v>
      </c>
      <c r="G28" s="66" t="s">
        <v>88</v>
      </c>
      <c r="H28" s="7"/>
      <c r="I28" s="23" t="s">
        <v>63</v>
      </c>
      <c r="J28" s="41" t="s">
        <v>60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</row>
    <row r="29" spans="1:252" s="20" customFormat="1">
      <c r="A29" s="68">
        <v>167</v>
      </c>
      <c r="B29" s="28">
        <v>41345</v>
      </c>
      <c r="C29" s="42">
        <v>-88.69</v>
      </c>
      <c r="D29" s="42">
        <f t="shared" si="5"/>
        <v>-8.0627272727272725</v>
      </c>
      <c r="E29" s="43">
        <f t="shared" si="4"/>
        <v>-80.627272727272725</v>
      </c>
      <c r="F29" s="18" t="s">
        <v>26</v>
      </c>
      <c r="G29" s="66" t="s">
        <v>89</v>
      </c>
      <c r="H29" s="7"/>
      <c r="I29" s="23" t="s">
        <v>63</v>
      </c>
      <c r="J29" s="41" t="s">
        <v>60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</row>
    <row r="30" spans="1:252" s="20" customFormat="1">
      <c r="A30" s="68">
        <v>166</v>
      </c>
      <c r="B30" s="28">
        <v>41344</v>
      </c>
      <c r="C30" s="42">
        <v>-59.32</v>
      </c>
      <c r="D30" s="42">
        <f t="shared" si="5"/>
        <v>-5.3927272727272726</v>
      </c>
      <c r="E30" s="43">
        <f t="shared" si="4"/>
        <v>-53.927272727272729</v>
      </c>
      <c r="F30" s="18" t="s">
        <v>26</v>
      </c>
      <c r="G30" s="66" t="s">
        <v>90</v>
      </c>
      <c r="H30" s="7"/>
      <c r="I30" s="23" t="s">
        <v>63</v>
      </c>
      <c r="J30" s="41" t="s">
        <v>60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</row>
    <row r="31" spans="1:252" s="20" customFormat="1">
      <c r="A31" s="68">
        <v>165</v>
      </c>
      <c r="B31" s="28">
        <v>41344</v>
      </c>
      <c r="C31" s="42">
        <v>-71.349999999999994</v>
      </c>
      <c r="D31" s="42">
        <f t="shared" si="5"/>
        <v>-6.4863636363636354</v>
      </c>
      <c r="E31" s="43">
        <f t="shared" ref="E31" si="6">C31-D31</f>
        <v>-64.86363636363636</v>
      </c>
      <c r="F31" s="27" t="s">
        <v>26</v>
      </c>
      <c r="G31" s="66" t="s">
        <v>91</v>
      </c>
      <c r="H31" s="25"/>
      <c r="I31" s="23" t="s">
        <v>63</v>
      </c>
      <c r="J31" s="41" t="s">
        <v>60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</row>
    <row r="32" spans="1:252" s="20" customFormat="1">
      <c r="A32" s="68">
        <v>164</v>
      </c>
      <c r="B32" s="28">
        <v>41343</v>
      </c>
      <c r="C32" s="42">
        <v>-71.349999999999994</v>
      </c>
      <c r="D32" s="42">
        <f t="shared" si="5"/>
        <v>-6.4863636363636354</v>
      </c>
      <c r="E32" s="43">
        <f t="shared" ref="E32:E33" si="7">C32-D32</f>
        <v>-64.86363636363636</v>
      </c>
      <c r="F32" s="18" t="s">
        <v>53</v>
      </c>
      <c r="G32" s="66" t="s">
        <v>166</v>
      </c>
      <c r="H32" s="25"/>
      <c r="I32" s="23" t="s">
        <v>164</v>
      </c>
      <c r="J32" s="41" t="s">
        <v>60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</row>
    <row r="33" spans="1:252" s="46" customFormat="1">
      <c r="A33" s="68">
        <v>163</v>
      </c>
      <c r="B33" s="28">
        <v>41343</v>
      </c>
      <c r="C33" s="42">
        <v>24</v>
      </c>
      <c r="D33" s="42">
        <f t="shared" si="5"/>
        <v>2.1818181818181817</v>
      </c>
      <c r="E33" s="43">
        <f t="shared" si="7"/>
        <v>21.81818181818182</v>
      </c>
      <c r="F33" s="18" t="s">
        <v>53</v>
      </c>
      <c r="G33" s="66" t="s">
        <v>165</v>
      </c>
      <c r="H33" s="25"/>
      <c r="I33" s="23" t="s">
        <v>164</v>
      </c>
      <c r="J33" s="41" t="s">
        <v>60</v>
      </c>
    </row>
    <row r="34" spans="1:252" s="20" customFormat="1">
      <c r="A34" s="68">
        <v>162</v>
      </c>
      <c r="B34" s="28">
        <v>41343</v>
      </c>
      <c r="C34" s="42">
        <v>-76.8</v>
      </c>
      <c r="D34" s="42">
        <f t="shared" si="5"/>
        <v>-6.9818181818181815</v>
      </c>
      <c r="E34" s="43">
        <f t="shared" si="4"/>
        <v>-69.818181818181813</v>
      </c>
      <c r="F34" s="18" t="s">
        <v>26</v>
      </c>
      <c r="G34" s="66" t="s">
        <v>92</v>
      </c>
      <c r="H34" s="7"/>
      <c r="I34" s="23" t="s">
        <v>63</v>
      </c>
      <c r="J34" s="41" t="s">
        <v>60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</row>
    <row r="35" spans="1:252" s="20" customFormat="1">
      <c r="A35" s="68">
        <v>161</v>
      </c>
      <c r="B35" s="28">
        <v>41342</v>
      </c>
      <c r="C35" s="42">
        <v>-39.159999999999997</v>
      </c>
      <c r="D35" s="42">
        <f t="shared" si="5"/>
        <v>-3.5599999999999996</v>
      </c>
      <c r="E35" s="43">
        <f t="shared" si="4"/>
        <v>-35.599999999999994</v>
      </c>
      <c r="F35" s="18" t="s">
        <v>53</v>
      </c>
      <c r="G35" s="66" t="s">
        <v>93</v>
      </c>
      <c r="H35" s="7"/>
      <c r="I35" s="23" t="s">
        <v>63</v>
      </c>
      <c r="J35" s="41" t="s">
        <v>60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</row>
    <row r="36" spans="1:252" s="20" customFormat="1">
      <c r="A36" s="68">
        <v>160</v>
      </c>
      <c r="B36" s="28">
        <v>41342</v>
      </c>
      <c r="C36" s="42">
        <v>-30</v>
      </c>
      <c r="D36" s="42">
        <f t="shared" si="5"/>
        <v>-2.7272727272727271</v>
      </c>
      <c r="E36" s="43">
        <f t="shared" si="4"/>
        <v>-27.272727272727273</v>
      </c>
      <c r="F36" s="18" t="s">
        <v>53</v>
      </c>
      <c r="G36" s="66" t="s">
        <v>93</v>
      </c>
      <c r="H36" s="7"/>
      <c r="I36" s="23" t="s">
        <v>63</v>
      </c>
      <c r="J36" s="41" t="s">
        <v>60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</row>
    <row r="37" spans="1:252" s="20" customFormat="1">
      <c r="A37" s="68">
        <v>159</v>
      </c>
      <c r="B37" s="28">
        <v>41341</v>
      </c>
      <c r="C37" s="42">
        <v>-56.67</v>
      </c>
      <c r="D37" s="42">
        <f t="shared" si="5"/>
        <v>-5.1518181818181823</v>
      </c>
      <c r="E37" s="43">
        <f t="shared" si="4"/>
        <v>-51.518181818181816</v>
      </c>
      <c r="F37" s="19" t="s">
        <v>25</v>
      </c>
      <c r="G37" s="66" t="s">
        <v>94</v>
      </c>
      <c r="H37" s="7"/>
      <c r="I37" s="23" t="s">
        <v>63</v>
      </c>
      <c r="J37" s="41" t="s">
        <v>60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</row>
    <row r="38" spans="1:252" s="20" customFormat="1">
      <c r="A38" s="68">
        <v>156</v>
      </c>
      <c r="B38" s="28">
        <v>41341</v>
      </c>
      <c r="C38" s="42">
        <v>-40</v>
      </c>
      <c r="D38" s="42">
        <f t="shared" si="5"/>
        <v>-3.6363636363636362</v>
      </c>
      <c r="E38" s="43">
        <f t="shared" si="4"/>
        <v>-36.363636363636367</v>
      </c>
      <c r="F38" s="18" t="s">
        <v>55</v>
      </c>
      <c r="G38" s="66" t="s">
        <v>95</v>
      </c>
      <c r="H38" s="7"/>
      <c r="I38" s="23" t="s">
        <v>63</v>
      </c>
      <c r="J38" s="41" t="s">
        <v>60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</row>
    <row r="39" spans="1:252" s="20" customFormat="1">
      <c r="A39" s="68">
        <v>156</v>
      </c>
      <c r="B39" s="28">
        <v>41341</v>
      </c>
      <c r="C39" s="42">
        <v>45</v>
      </c>
      <c r="D39" s="42">
        <f t="shared" si="5"/>
        <v>4.0909090909090908</v>
      </c>
      <c r="E39" s="43">
        <f t="shared" si="4"/>
        <v>40.909090909090907</v>
      </c>
      <c r="F39" s="18" t="s">
        <v>13</v>
      </c>
      <c r="G39" s="45" t="s">
        <v>96</v>
      </c>
      <c r="H39" s="46"/>
      <c r="I39" s="23" t="s">
        <v>63</v>
      </c>
      <c r="J39" s="41" t="s">
        <v>60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</row>
    <row r="40" spans="1:252" s="20" customFormat="1">
      <c r="A40" s="68">
        <v>158</v>
      </c>
      <c r="B40" s="28">
        <v>41341</v>
      </c>
      <c r="C40" s="42">
        <v>5</v>
      </c>
      <c r="D40" s="42">
        <f t="shared" si="5"/>
        <v>0.45454545454545453</v>
      </c>
      <c r="E40" s="43">
        <f t="shared" si="4"/>
        <v>4.5454545454545459</v>
      </c>
      <c r="F40" s="18" t="s">
        <v>13</v>
      </c>
      <c r="G40" s="66" t="s">
        <v>96</v>
      </c>
      <c r="H40" s="25"/>
      <c r="I40" s="23" t="s">
        <v>63</v>
      </c>
      <c r="J40" s="41" t="s">
        <v>60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</row>
    <row r="41" spans="1:252" s="20" customFormat="1">
      <c r="A41" s="68">
        <v>157</v>
      </c>
      <c r="B41" s="28">
        <v>41340</v>
      </c>
      <c r="C41" s="42">
        <v>-51.04</v>
      </c>
      <c r="D41" s="42">
        <f t="shared" si="5"/>
        <v>-4.6399999999999997</v>
      </c>
      <c r="E41" s="43">
        <f t="shared" si="4"/>
        <v>-46.4</v>
      </c>
      <c r="F41" s="18" t="s">
        <v>26</v>
      </c>
      <c r="G41" s="45" t="s">
        <v>97</v>
      </c>
      <c r="H41" s="24"/>
      <c r="I41" s="23" t="s">
        <v>63</v>
      </c>
      <c r="J41" s="41" t="s">
        <v>60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</row>
    <row r="42" spans="1:252" s="20" customFormat="1">
      <c r="A42" s="68">
        <v>156</v>
      </c>
      <c r="B42" s="28">
        <v>41340</v>
      </c>
      <c r="C42" s="42">
        <v>-13</v>
      </c>
      <c r="D42" s="42">
        <f t="shared" si="5"/>
        <v>-1.1818181818181819</v>
      </c>
      <c r="E42" s="43">
        <f t="shared" si="4"/>
        <v>-11.818181818181818</v>
      </c>
      <c r="F42" s="18" t="s">
        <v>13</v>
      </c>
      <c r="G42" s="45" t="s">
        <v>98</v>
      </c>
      <c r="H42" s="46"/>
      <c r="I42" s="23" t="s">
        <v>63</v>
      </c>
      <c r="J42" s="41" t="s">
        <v>60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</row>
    <row r="43" spans="1:252" s="20" customFormat="1">
      <c r="A43" s="68">
        <v>155</v>
      </c>
      <c r="B43" s="28">
        <v>41340</v>
      </c>
      <c r="C43" s="42">
        <v>-174</v>
      </c>
      <c r="D43" s="42">
        <f t="shared" si="5"/>
        <v>-15.818181818181818</v>
      </c>
      <c r="E43" s="43">
        <f t="shared" si="4"/>
        <v>-158.18181818181819</v>
      </c>
      <c r="F43" s="19" t="s">
        <v>11</v>
      </c>
      <c r="G43" s="66" t="s">
        <v>99</v>
      </c>
      <c r="H43" s="25"/>
      <c r="I43" s="23" t="s">
        <v>63</v>
      </c>
      <c r="J43" s="41" t="s">
        <v>60</v>
      </c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</row>
    <row r="44" spans="1:252" s="20" customFormat="1">
      <c r="A44" s="68">
        <v>154</v>
      </c>
      <c r="B44" s="28">
        <v>41340</v>
      </c>
      <c r="C44" s="42">
        <v>-20</v>
      </c>
      <c r="D44" s="42">
        <f t="shared" si="5"/>
        <v>-1.8181818181818181</v>
      </c>
      <c r="E44" s="43">
        <f t="shared" si="4"/>
        <v>-18.181818181818183</v>
      </c>
      <c r="F44" s="18" t="s">
        <v>13</v>
      </c>
      <c r="G44" s="45" t="s">
        <v>100</v>
      </c>
      <c r="H44" s="46"/>
      <c r="I44" s="23" t="s">
        <v>63</v>
      </c>
      <c r="J44" s="41" t="s">
        <v>60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</row>
    <row r="45" spans="1:252" s="20" customFormat="1">
      <c r="A45" s="68">
        <v>153</v>
      </c>
      <c r="B45" s="28">
        <v>41340</v>
      </c>
      <c r="C45" s="42">
        <v>-10</v>
      </c>
      <c r="D45" s="42">
        <f t="shared" si="5"/>
        <v>-0.90909090909090906</v>
      </c>
      <c r="E45" s="43">
        <f t="shared" si="4"/>
        <v>-9.0909090909090917</v>
      </c>
      <c r="F45" s="19" t="s">
        <v>11</v>
      </c>
      <c r="G45" s="45" t="s">
        <v>101</v>
      </c>
      <c r="H45" s="46"/>
      <c r="I45" s="23" t="s">
        <v>63</v>
      </c>
      <c r="J45" s="41" t="s">
        <v>60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</row>
    <row r="46" spans="1:252" s="20" customFormat="1">
      <c r="A46" s="68">
        <v>152</v>
      </c>
      <c r="B46" s="28">
        <v>41340</v>
      </c>
      <c r="C46" s="42">
        <v>-663</v>
      </c>
      <c r="D46" s="42">
        <f t="shared" si="5"/>
        <v>-60.272727272727273</v>
      </c>
      <c r="E46" s="43">
        <f t="shared" si="4"/>
        <v>-602.72727272727275</v>
      </c>
      <c r="F46" s="19" t="s">
        <v>11</v>
      </c>
      <c r="G46" s="45" t="s">
        <v>102</v>
      </c>
      <c r="H46" s="46"/>
      <c r="I46" s="23" t="s">
        <v>63</v>
      </c>
      <c r="J46" s="41" t="s">
        <v>60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</row>
    <row r="47" spans="1:252" s="20" customFormat="1">
      <c r="A47" s="68">
        <v>151</v>
      </c>
      <c r="B47" s="28">
        <v>41340</v>
      </c>
      <c r="C47" s="42">
        <v>-302</v>
      </c>
      <c r="D47" s="42">
        <f t="shared" si="5"/>
        <v>-27.454545454545453</v>
      </c>
      <c r="E47" s="43">
        <f t="shared" si="4"/>
        <v>-274.54545454545456</v>
      </c>
      <c r="F47" s="19" t="s">
        <v>11</v>
      </c>
      <c r="G47" s="45" t="s">
        <v>102</v>
      </c>
      <c r="H47" s="46"/>
      <c r="I47" s="23" t="s">
        <v>63</v>
      </c>
      <c r="J47" s="41" t="s">
        <v>60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</row>
    <row r="48" spans="1:252" s="20" customFormat="1">
      <c r="A48" s="68">
        <v>150</v>
      </c>
      <c r="B48" s="28">
        <v>41340</v>
      </c>
      <c r="C48" s="42">
        <v>-12</v>
      </c>
      <c r="D48" s="42">
        <f t="shared" si="5"/>
        <v>-1.0909090909090908</v>
      </c>
      <c r="E48" s="43">
        <f t="shared" si="4"/>
        <v>-10.90909090909091</v>
      </c>
      <c r="F48" s="18" t="s">
        <v>13</v>
      </c>
      <c r="G48" s="45" t="s">
        <v>103</v>
      </c>
      <c r="H48" s="46"/>
      <c r="I48" s="23" t="s">
        <v>63</v>
      </c>
      <c r="J48" s="41" t="s">
        <v>60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</row>
    <row r="49" spans="1:252" s="49" customFormat="1">
      <c r="A49" s="68">
        <v>149</v>
      </c>
      <c r="B49" s="28">
        <v>41340</v>
      </c>
      <c r="C49" s="42">
        <v>-20</v>
      </c>
      <c r="D49" s="42">
        <f t="shared" si="5"/>
        <v>-1.8181818181818181</v>
      </c>
      <c r="E49" s="43">
        <f t="shared" si="4"/>
        <v>-18.181818181818183</v>
      </c>
      <c r="F49" s="18" t="s">
        <v>13</v>
      </c>
      <c r="G49" s="45" t="s">
        <v>104</v>
      </c>
      <c r="H49" s="46"/>
      <c r="I49" s="23" t="s">
        <v>63</v>
      </c>
      <c r="J49" s="41" t="s">
        <v>60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</row>
    <row r="50" spans="1:252" s="20" customFormat="1">
      <c r="A50" s="68">
        <v>148</v>
      </c>
      <c r="B50" s="28">
        <v>41340</v>
      </c>
      <c r="C50" s="42">
        <v>-37.409999999999997</v>
      </c>
      <c r="D50" s="42">
        <f>33.7*0.1/1.1</f>
        <v>3.0636363636363639</v>
      </c>
      <c r="E50" s="43">
        <f t="shared" si="4"/>
        <v>-40.473636363636359</v>
      </c>
      <c r="F50" s="18" t="s">
        <v>13</v>
      </c>
      <c r="G50" s="66" t="s">
        <v>105</v>
      </c>
      <c r="H50" s="7"/>
      <c r="I50" s="23" t="s">
        <v>63</v>
      </c>
      <c r="J50" s="41" t="s">
        <v>60</v>
      </c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</row>
    <row r="51" spans="1:252" s="20" customFormat="1">
      <c r="A51" s="68">
        <v>147</v>
      </c>
      <c r="B51" s="28">
        <v>41339</v>
      </c>
      <c r="C51" s="42">
        <v>-62.36</v>
      </c>
      <c r="D51" s="42">
        <v>3.57</v>
      </c>
      <c r="E51" s="43">
        <f t="shared" si="4"/>
        <v>-65.929999999999993</v>
      </c>
      <c r="F51" s="18" t="s">
        <v>6</v>
      </c>
      <c r="G51" s="66" t="s">
        <v>106</v>
      </c>
      <c r="H51" s="7"/>
      <c r="I51" s="23" t="s">
        <v>63</v>
      </c>
      <c r="J51" s="41" t="s">
        <v>60</v>
      </c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</row>
    <row r="52" spans="1:252" s="20" customFormat="1">
      <c r="A52" s="68">
        <v>146</v>
      </c>
      <c r="B52" s="28">
        <v>41339</v>
      </c>
      <c r="C52" s="42">
        <v>-218</v>
      </c>
      <c r="D52" s="42">
        <f t="shared" si="5"/>
        <v>-19.818181818181817</v>
      </c>
      <c r="E52" s="43">
        <f t="shared" si="4"/>
        <v>-198.18181818181819</v>
      </c>
      <c r="F52" s="19" t="s">
        <v>11</v>
      </c>
      <c r="G52" s="66" t="s">
        <v>107</v>
      </c>
      <c r="H52" s="7"/>
      <c r="I52" s="23" t="s">
        <v>63</v>
      </c>
      <c r="J52" s="41" t="s">
        <v>60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</row>
    <row r="53" spans="1:252" s="20" customFormat="1">
      <c r="A53" s="68">
        <v>145</v>
      </c>
      <c r="B53" s="28">
        <v>41338</v>
      </c>
      <c r="C53" s="42">
        <v>-23.5</v>
      </c>
      <c r="D53" s="42">
        <f t="shared" si="5"/>
        <v>-2.1363636363636362</v>
      </c>
      <c r="E53" s="43">
        <f t="shared" si="4"/>
        <v>-21.363636363636363</v>
      </c>
      <c r="F53" s="18" t="s">
        <v>13</v>
      </c>
      <c r="G53" s="45" t="s">
        <v>108</v>
      </c>
      <c r="H53" s="46"/>
      <c r="I53" s="23" t="s">
        <v>63</v>
      </c>
      <c r="J53" s="41" t="s">
        <v>60</v>
      </c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</row>
    <row r="54" spans="1:252" s="20" customFormat="1">
      <c r="A54" s="68">
        <v>144</v>
      </c>
      <c r="B54" s="28">
        <v>41338</v>
      </c>
      <c r="C54" s="42">
        <v>-247.04</v>
      </c>
      <c r="D54" s="42">
        <v>0</v>
      </c>
      <c r="E54" s="43">
        <f t="shared" si="4"/>
        <v>-247.04</v>
      </c>
      <c r="F54" s="18" t="s">
        <v>13</v>
      </c>
      <c r="G54" s="66" t="s">
        <v>109</v>
      </c>
      <c r="H54" s="50"/>
      <c r="I54" s="23" t="s">
        <v>63</v>
      </c>
      <c r="J54" s="41" t="s">
        <v>60</v>
      </c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</row>
    <row r="55" spans="1:252" s="46" customFormat="1">
      <c r="A55" s="68">
        <v>143</v>
      </c>
      <c r="B55" s="28">
        <v>41338</v>
      </c>
      <c r="C55" s="42">
        <v>-26.39</v>
      </c>
      <c r="D55" s="42">
        <f t="shared" si="5"/>
        <v>-2.3990909090909089</v>
      </c>
      <c r="E55" s="43">
        <f t="shared" si="4"/>
        <v>-23.990909090909092</v>
      </c>
      <c r="F55" s="18" t="s">
        <v>26</v>
      </c>
      <c r="G55" s="66" t="s">
        <v>110</v>
      </c>
      <c r="H55" s="25"/>
      <c r="I55" s="23" t="s">
        <v>63</v>
      </c>
      <c r="J55" s="41" t="s">
        <v>60</v>
      </c>
    </row>
    <row r="56" spans="1:252" s="46" customFormat="1">
      <c r="A56" s="68">
        <v>142</v>
      </c>
      <c r="B56" s="28">
        <v>41337</v>
      </c>
      <c r="C56" s="42">
        <v>-540</v>
      </c>
      <c r="D56" s="42">
        <v>0</v>
      </c>
      <c r="E56" s="43">
        <f t="shared" si="4"/>
        <v>-540</v>
      </c>
      <c r="F56" s="19" t="s">
        <v>11</v>
      </c>
      <c r="G56" s="66" t="s">
        <v>111</v>
      </c>
      <c r="I56" s="23" t="s">
        <v>63</v>
      </c>
      <c r="J56" s="41" t="s">
        <v>60</v>
      </c>
    </row>
    <row r="57" spans="1:252" s="46" customFormat="1">
      <c r="A57" s="68">
        <v>141</v>
      </c>
      <c r="B57" s="28">
        <v>41336</v>
      </c>
      <c r="C57" s="42">
        <v>24</v>
      </c>
      <c r="D57" s="42">
        <f t="shared" si="5"/>
        <v>2.1818181818181817</v>
      </c>
      <c r="E57" s="43">
        <f t="shared" ref="E57" si="8">C57-D57</f>
        <v>21.81818181818182</v>
      </c>
      <c r="F57" s="18" t="s">
        <v>53</v>
      </c>
      <c r="G57" s="66" t="s">
        <v>165</v>
      </c>
      <c r="H57" s="25"/>
      <c r="I57" s="23" t="s">
        <v>164</v>
      </c>
      <c r="J57" s="41" t="s">
        <v>60</v>
      </c>
    </row>
    <row r="58" spans="1:252" s="46" customFormat="1">
      <c r="A58" s="68">
        <v>140</v>
      </c>
      <c r="B58" s="28">
        <v>41335</v>
      </c>
      <c r="C58" s="42">
        <v>-36.72</v>
      </c>
      <c r="D58" s="42">
        <v>1.46</v>
      </c>
      <c r="E58" s="43">
        <f t="shared" si="4"/>
        <v>-38.18</v>
      </c>
      <c r="F58" s="18" t="s">
        <v>53</v>
      </c>
      <c r="G58" s="45" t="s">
        <v>112</v>
      </c>
      <c r="I58" s="23" t="s">
        <v>63</v>
      </c>
      <c r="J58" s="41" t="s">
        <v>60</v>
      </c>
    </row>
    <row r="59" spans="1:252" s="46" customFormat="1">
      <c r="A59" s="68">
        <v>139</v>
      </c>
      <c r="B59" s="28">
        <v>41334</v>
      </c>
      <c r="C59" s="42">
        <v>-10</v>
      </c>
      <c r="D59" s="42">
        <v>0</v>
      </c>
      <c r="E59" s="43">
        <f t="shared" si="4"/>
        <v>-10</v>
      </c>
      <c r="F59" s="19" t="s">
        <v>25</v>
      </c>
      <c r="G59" s="45" t="s">
        <v>61</v>
      </c>
      <c r="I59" s="23" t="s">
        <v>63</v>
      </c>
      <c r="J59" s="41" t="s">
        <v>60</v>
      </c>
    </row>
    <row r="60" spans="1:252" s="46" customFormat="1">
      <c r="A60" s="68">
        <v>138</v>
      </c>
      <c r="B60" s="28">
        <v>41334</v>
      </c>
      <c r="C60" s="42">
        <v>-34</v>
      </c>
      <c r="D60" s="42">
        <f t="shared" si="5"/>
        <v>-3.0909090909090908</v>
      </c>
      <c r="E60" s="43">
        <f t="shared" si="4"/>
        <v>-30.90909090909091</v>
      </c>
      <c r="F60" s="18" t="s">
        <v>53</v>
      </c>
      <c r="G60" s="66" t="s">
        <v>113</v>
      </c>
      <c r="I60" s="23" t="s">
        <v>63</v>
      </c>
      <c r="J60" s="41" t="s">
        <v>60</v>
      </c>
    </row>
    <row r="61" spans="1:252" s="46" customFormat="1">
      <c r="A61" s="68">
        <v>137</v>
      </c>
      <c r="B61" s="28">
        <v>41334</v>
      </c>
      <c r="C61" s="42">
        <v>-0.09</v>
      </c>
      <c r="D61" s="42">
        <v>0</v>
      </c>
      <c r="E61" s="43">
        <f t="shared" si="4"/>
        <v>-0.09</v>
      </c>
      <c r="F61" s="19" t="s">
        <v>53</v>
      </c>
      <c r="G61" s="66" t="s">
        <v>114</v>
      </c>
      <c r="I61" s="23" t="s">
        <v>63</v>
      </c>
      <c r="J61" s="41" t="s">
        <v>60</v>
      </c>
    </row>
    <row r="62" spans="1:252" s="46" customFormat="1">
      <c r="A62" s="68">
        <v>136</v>
      </c>
      <c r="B62" s="28">
        <v>41334</v>
      </c>
      <c r="C62" s="42">
        <v>-2.93</v>
      </c>
      <c r="D62" s="42">
        <v>0</v>
      </c>
      <c r="E62" s="43">
        <f t="shared" si="4"/>
        <v>-2.93</v>
      </c>
      <c r="F62" s="19" t="s">
        <v>53</v>
      </c>
      <c r="G62" s="66" t="s">
        <v>115</v>
      </c>
      <c r="I62" s="23" t="s">
        <v>63</v>
      </c>
      <c r="J62" s="41" t="s">
        <v>60</v>
      </c>
    </row>
    <row r="63" spans="1:252" s="46" customFormat="1">
      <c r="A63" s="68">
        <v>135</v>
      </c>
      <c r="B63" s="28">
        <v>41333</v>
      </c>
      <c r="C63" s="42">
        <v>-6.46</v>
      </c>
      <c r="D63" s="42">
        <v>0.45</v>
      </c>
      <c r="E63" s="43">
        <f t="shared" si="4"/>
        <v>-6.91</v>
      </c>
      <c r="F63" s="19" t="s">
        <v>53</v>
      </c>
      <c r="G63" s="66" t="s">
        <v>116</v>
      </c>
      <c r="I63" s="23" t="s">
        <v>63</v>
      </c>
      <c r="J63" s="41" t="s">
        <v>60</v>
      </c>
    </row>
    <row r="64" spans="1:252" s="46" customFormat="1">
      <c r="A64" s="68">
        <v>134</v>
      </c>
      <c r="B64" s="28">
        <v>41332</v>
      </c>
      <c r="C64" s="42">
        <v>-52</v>
      </c>
      <c r="D64" s="42">
        <v>0</v>
      </c>
      <c r="E64" s="43">
        <f t="shared" si="4"/>
        <v>-52</v>
      </c>
      <c r="F64" s="19" t="s">
        <v>55</v>
      </c>
      <c r="G64" s="66" t="s">
        <v>117</v>
      </c>
      <c r="H64" s="7"/>
      <c r="I64" s="23" t="s">
        <v>63</v>
      </c>
      <c r="J64" s="41" t="s">
        <v>60</v>
      </c>
    </row>
    <row r="65" spans="1:10" s="46" customFormat="1">
      <c r="A65" s="68">
        <v>133</v>
      </c>
      <c r="B65" s="28">
        <v>41331</v>
      </c>
      <c r="C65" s="42">
        <v>-170</v>
      </c>
      <c r="D65" s="42">
        <f t="shared" si="5"/>
        <v>-15.454545454545455</v>
      </c>
      <c r="E65" s="43">
        <f t="shared" si="4"/>
        <v>-154.54545454545453</v>
      </c>
      <c r="F65" s="19" t="s">
        <v>11</v>
      </c>
      <c r="G65" s="66" t="s">
        <v>118</v>
      </c>
      <c r="H65" s="7"/>
      <c r="I65" s="23" t="s">
        <v>63</v>
      </c>
      <c r="J65" s="41" t="s">
        <v>60</v>
      </c>
    </row>
    <row r="66" spans="1:10" s="46" customFormat="1">
      <c r="A66" s="68">
        <v>132</v>
      </c>
      <c r="B66" s="28">
        <v>41331</v>
      </c>
      <c r="C66" s="42">
        <v>-78.98</v>
      </c>
      <c r="D66" s="42">
        <v>0</v>
      </c>
      <c r="E66" s="43">
        <f t="shared" si="4"/>
        <v>-78.98</v>
      </c>
      <c r="F66" s="19" t="s">
        <v>53</v>
      </c>
      <c r="G66" s="66" t="s">
        <v>119</v>
      </c>
      <c r="H66" s="51"/>
      <c r="I66" s="23" t="s">
        <v>63</v>
      </c>
      <c r="J66" s="41" t="s">
        <v>60</v>
      </c>
    </row>
    <row r="67" spans="1:10" s="46" customFormat="1">
      <c r="A67" s="68">
        <v>131</v>
      </c>
      <c r="B67" s="28">
        <v>41326</v>
      </c>
      <c r="C67" s="42">
        <v>-200</v>
      </c>
      <c r="D67" s="42">
        <f t="shared" si="5"/>
        <v>-18.181818181818183</v>
      </c>
      <c r="E67" s="43">
        <f t="shared" si="4"/>
        <v>-181.81818181818181</v>
      </c>
      <c r="F67" s="19" t="s">
        <v>11</v>
      </c>
      <c r="G67" s="66" t="s">
        <v>120</v>
      </c>
      <c r="I67" s="23" t="s">
        <v>63</v>
      </c>
      <c r="J67" s="41" t="s">
        <v>60</v>
      </c>
    </row>
    <row r="68" spans="1:10" s="46" customFormat="1">
      <c r="A68" s="68">
        <v>130</v>
      </c>
      <c r="B68" s="28">
        <v>41318</v>
      </c>
      <c r="C68" s="42">
        <v>-32.54</v>
      </c>
      <c r="D68" s="42">
        <v>0</v>
      </c>
      <c r="E68" s="43">
        <f t="shared" si="4"/>
        <v>-32.54</v>
      </c>
      <c r="F68" s="18" t="s">
        <v>13</v>
      </c>
      <c r="G68" s="66" t="s">
        <v>121</v>
      </c>
      <c r="I68" s="23" t="s">
        <v>63</v>
      </c>
      <c r="J68" s="41" t="s">
        <v>60</v>
      </c>
    </row>
    <row r="69" spans="1:10" s="46" customFormat="1">
      <c r="A69" s="68">
        <v>129</v>
      </c>
      <c r="B69" s="28">
        <v>41318</v>
      </c>
      <c r="C69" s="42">
        <v>-1084.56</v>
      </c>
      <c r="D69" s="42">
        <v>0</v>
      </c>
      <c r="E69" s="43">
        <f t="shared" si="4"/>
        <v>-1084.56</v>
      </c>
      <c r="F69" s="18" t="s">
        <v>13</v>
      </c>
      <c r="G69" s="45" t="s">
        <v>122</v>
      </c>
      <c r="I69" s="23" t="s">
        <v>63</v>
      </c>
      <c r="J69" s="41" t="s">
        <v>60</v>
      </c>
    </row>
    <row r="70" spans="1:10">
      <c r="A70" s="68">
        <v>128</v>
      </c>
      <c r="B70" s="28">
        <v>41311</v>
      </c>
      <c r="C70" s="42">
        <v>-0.28999999999999998</v>
      </c>
      <c r="D70" s="42">
        <f t="shared" si="5"/>
        <v>-2.6363636363636363E-2</v>
      </c>
      <c r="E70" s="43">
        <f t="shared" si="4"/>
        <v>-0.26363636363636361</v>
      </c>
      <c r="F70" s="18" t="s">
        <v>55</v>
      </c>
      <c r="G70" s="66" t="s">
        <v>123</v>
      </c>
      <c r="H70" s="7"/>
      <c r="I70" s="23" t="s">
        <v>63</v>
      </c>
      <c r="J70" s="41" t="s">
        <v>60</v>
      </c>
    </row>
    <row r="71" spans="1:10">
      <c r="A71" s="68">
        <v>127</v>
      </c>
      <c r="B71" s="28">
        <v>41311</v>
      </c>
      <c r="C71" s="42">
        <v>-9.65</v>
      </c>
      <c r="D71" s="42">
        <f t="shared" si="5"/>
        <v>-0.87727272727272732</v>
      </c>
      <c r="E71" s="43">
        <f t="shared" si="4"/>
        <v>-8.7727272727272734</v>
      </c>
      <c r="F71" s="18" t="s">
        <v>55</v>
      </c>
      <c r="G71" s="66" t="s">
        <v>124</v>
      </c>
      <c r="H71" s="7"/>
      <c r="I71" s="23" t="s">
        <v>63</v>
      </c>
      <c r="J71" s="41" t="s">
        <v>60</v>
      </c>
    </row>
    <row r="72" spans="1:10">
      <c r="A72" s="68">
        <v>126</v>
      </c>
      <c r="B72" s="28">
        <v>41310</v>
      </c>
      <c r="C72" s="42">
        <v>-15</v>
      </c>
      <c r="D72" s="42">
        <f t="shared" si="5"/>
        <v>-1.3636363636363635</v>
      </c>
      <c r="E72" s="43">
        <f t="shared" si="4"/>
        <v>-13.636363636363637</v>
      </c>
      <c r="F72" s="18" t="s">
        <v>55</v>
      </c>
      <c r="G72" s="45" t="s">
        <v>125</v>
      </c>
      <c r="H72" s="46"/>
      <c r="I72" s="23" t="s">
        <v>63</v>
      </c>
      <c r="J72" s="41" t="s">
        <v>60</v>
      </c>
    </row>
    <row r="73" spans="1:10">
      <c r="A73" s="68">
        <v>125</v>
      </c>
      <c r="B73" s="28">
        <v>41306</v>
      </c>
      <c r="C73" s="42">
        <v>-10</v>
      </c>
      <c r="D73" s="42">
        <f t="shared" si="5"/>
        <v>-0.90909090909090906</v>
      </c>
      <c r="E73" s="43">
        <f t="shared" si="4"/>
        <v>-9.0909090909090917</v>
      </c>
      <c r="F73" s="19" t="s">
        <v>25</v>
      </c>
      <c r="G73" s="66" t="s">
        <v>61</v>
      </c>
      <c r="H73" s="7"/>
      <c r="I73" s="23" t="s">
        <v>63</v>
      </c>
      <c r="J73" s="41" t="s">
        <v>60</v>
      </c>
    </row>
    <row r="74" spans="1:10">
      <c r="A74" s="68">
        <v>124</v>
      </c>
      <c r="B74" s="28">
        <v>41305</v>
      </c>
      <c r="C74" s="42">
        <v>-15</v>
      </c>
      <c r="D74" s="42">
        <f t="shared" si="5"/>
        <v>-1.3636363636363635</v>
      </c>
      <c r="E74" s="43">
        <f t="shared" si="4"/>
        <v>-13.636363636363637</v>
      </c>
      <c r="F74" s="18" t="s">
        <v>55</v>
      </c>
      <c r="G74" s="66" t="s">
        <v>126</v>
      </c>
      <c r="H74" s="7"/>
      <c r="I74" s="23" t="s">
        <v>63</v>
      </c>
      <c r="J74" s="41" t="s">
        <v>60</v>
      </c>
    </row>
    <row r="75" spans="1:10">
      <c r="A75" s="68">
        <v>123</v>
      </c>
      <c r="B75" s="28">
        <v>41304</v>
      </c>
      <c r="C75" s="42">
        <v>-0.28999999999999998</v>
      </c>
      <c r="D75" s="42">
        <f t="shared" si="5"/>
        <v>-2.6363636363636363E-2</v>
      </c>
      <c r="E75" s="43">
        <f t="shared" si="4"/>
        <v>-0.26363636363636361</v>
      </c>
      <c r="F75" s="18" t="s">
        <v>55</v>
      </c>
      <c r="G75" s="66" t="s">
        <v>127</v>
      </c>
      <c r="H75" s="7"/>
      <c r="I75" s="23" t="s">
        <v>63</v>
      </c>
      <c r="J75" s="41" t="s">
        <v>60</v>
      </c>
    </row>
    <row r="76" spans="1:10" s="46" customFormat="1">
      <c r="A76" s="68">
        <v>122</v>
      </c>
      <c r="B76" s="28">
        <v>41304</v>
      </c>
      <c r="C76" s="42">
        <v>-9.57</v>
      </c>
      <c r="D76" s="42">
        <f t="shared" si="5"/>
        <v>-0.87</v>
      </c>
      <c r="E76" s="43">
        <f t="shared" si="4"/>
        <v>-8.7000000000000011</v>
      </c>
      <c r="F76" s="18" t="s">
        <v>55</v>
      </c>
      <c r="G76" s="66" t="s">
        <v>128</v>
      </c>
      <c r="H76" s="7"/>
      <c r="I76" s="23" t="s">
        <v>63</v>
      </c>
      <c r="J76" s="41" t="s">
        <v>60</v>
      </c>
    </row>
    <row r="77" spans="1:10">
      <c r="A77" s="68">
        <v>121</v>
      </c>
      <c r="B77" s="28">
        <v>41300</v>
      </c>
      <c r="C77" s="42">
        <v>-190.79</v>
      </c>
      <c r="D77" s="42">
        <f t="shared" si="5"/>
        <v>-17.344545454545454</v>
      </c>
      <c r="E77" s="43">
        <f t="shared" si="4"/>
        <v>-173.44545454545454</v>
      </c>
      <c r="F77" s="18" t="s">
        <v>25</v>
      </c>
      <c r="G77" s="66" t="s">
        <v>129</v>
      </c>
      <c r="H77" s="7"/>
      <c r="I77" s="23" t="s">
        <v>63</v>
      </c>
      <c r="J77" s="41" t="s">
        <v>60</v>
      </c>
    </row>
    <row r="78" spans="1:10">
      <c r="A78" s="68">
        <v>120</v>
      </c>
      <c r="B78" s="28">
        <v>41299</v>
      </c>
      <c r="C78" s="42">
        <v>-0.09</v>
      </c>
      <c r="D78" s="42">
        <f t="shared" si="5"/>
        <v>-8.1818181818181807E-3</v>
      </c>
      <c r="E78" s="43">
        <f t="shared" si="4"/>
        <v>-8.1818181818181818E-2</v>
      </c>
      <c r="F78" s="19" t="s">
        <v>53</v>
      </c>
      <c r="G78" s="66" t="s">
        <v>130</v>
      </c>
      <c r="H78" s="7"/>
      <c r="I78" s="23" t="s">
        <v>63</v>
      </c>
      <c r="J78" s="41" t="s">
        <v>60</v>
      </c>
    </row>
    <row r="79" spans="1:10">
      <c r="A79" s="68">
        <v>119</v>
      </c>
      <c r="B79" s="28">
        <v>41299</v>
      </c>
      <c r="C79" s="42">
        <v>-2.94</v>
      </c>
      <c r="D79" s="42">
        <f t="shared" ref="D79:D118" si="9">C79/11</f>
        <v>-0.26727272727272727</v>
      </c>
      <c r="E79" s="43">
        <f t="shared" ref="E79:E118" si="10">C79-D79</f>
        <v>-2.6727272727272728</v>
      </c>
      <c r="F79" s="19" t="s">
        <v>53</v>
      </c>
      <c r="G79" s="66" t="s">
        <v>131</v>
      </c>
      <c r="H79" s="7"/>
      <c r="I79" s="23" t="s">
        <v>63</v>
      </c>
      <c r="J79" s="41" t="s">
        <v>60</v>
      </c>
    </row>
    <row r="80" spans="1:10">
      <c r="A80" s="68">
        <v>118</v>
      </c>
      <c r="B80" s="28">
        <v>41298</v>
      </c>
      <c r="C80" s="42">
        <v>-1562.22</v>
      </c>
      <c r="D80" s="42">
        <v>0</v>
      </c>
      <c r="E80" s="43">
        <f t="shared" si="10"/>
        <v>-1562.22</v>
      </c>
      <c r="F80" s="18" t="s">
        <v>13</v>
      </c>
      <c r="G80" s="66" t="s">
        <v>132</v>
      </c>
      <c r="H80" s="7"/>
      <c r="I80" s="23" t="s">
        <v>63</v>
      </c>
      <c r="J80" s="41" t="s">
        <v>60</v>
      </c>
    </row>
    <row r="81" spans="1:249">
      <c r="A81" s="68">
        <v>117</v>
      </c>
      <c r="B81" s="28">
        <v>41297</v>
      </c>
      <c r="C81" s="42">
        <v>-10</v>
      </c>
      <c r="D81" s="42">
        <f t="shared" si="9"/>
        <v>-0.90909090909090906</v>
      </c>
      <c r="E81" s="43">
        <f t="shared" si="10"/>
        <v>-9.0909090909090917</v>
      </c>
      <c r="F81" s="18" t="s">
        <v>55</v>
      </c>
      <c r="G81" s="66" t="s">
        <v>133</v>
      </c>
      <c r="H81" s="46"/>
      <c r="I81" s="23" t="s">
        <v>63</v>
      </c>
      <c r="J81" s="41" t="s">
        <v>60</v>
      </c>
    </row>
    <row r="82" spans="1:249">
      <c r="A82" s="68">
        <v>116</v>
      </c>
      <c r="B82" s="28">
        <v>41296</v>
      </c>
      <c r="C82" s="42">
        <v>-25</v>
      </c>
      <c r="D82" s="42">
        <f t="shared" si="9"/>
        <v>-2.2727272727272729</v>
      </c>
      <c r="E82" s="43">
        <f t="shared" si="10"/>
        <v>-22.727272727272727</v>
      </c>
      <c r="F82" s="18" t="s">
        <v>13</v>
      </c>
      <c r="G82" s="66" t="s">
        <v>134</v>
      </c>
      <c r="H82" s="7"/>
      <c r="I82" s="23" t="s">
        <v>63</v>
      </c>
      <c r="J82" s="41" t="s">
        <v>60</v>
      </c>
    </row>
    <row r="83" spans="1:249" s="20" customFormat="1">
      <c r="A83" s="68">
        <v>115</v>
      </c>
      <c r="B83" s="28">
        <v>41294</v>
      </c>
      <c r="C83" s="42">
        <v>-19.73</v>
      </c>
      <c r="D83" s="42">
        <f t="shared" si="9"/>
        <v>-1.7936363636363637</v>
      </c>
      <c r="E83" s="43">
        <f t="shared" si="10"/>
        <v>-17.936363636363637</v>
      </c>
      <c r="F83" s="18" t="s">
        <v>26</v>
      </c>
      <c r="G83" s="66" t="s">
        <v>135</v>
      </c>
      <c r="H83" s="7"/>
      <c r="I83" s="23" t="s">
        <v>63</v>
      </c>
      <c r="J83" s="41" t="s">
        <v>60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</row>
    <row r="84" spans="1:249" s="20" customFormat="1">
      <c r="A84" s="68">
        <v>114</v>
      </c>
      <c r="B84" s="28">
        <v>41293</v>
      </c>
      <c r="C84" s="42">
        <v>-43.04</v>
      </c>
      <c r="D84" s="42">
        <f t="shared" si="9"/>
        <v>-3.9127272727272726</v>
      </c>
      <c r="E84" s="43">
        <f t="shared" si="10"/>
        <v>-39.127272727272725</v>
      </c>
      <c r="F84" s="18" t="s">
        <v>26</v>
      </c>
      <c r="G84" s="66" t="s">
        <v>136</v>
      </c>
      <c r="H84" s="7"/>
      <c r="I84" s="23" t="s">
        <v>63</v>
      </c>
      <c r="J84" s="41" t="s">
        <v>60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</row>
    <row r="85" spans="1:249" s="20" customFormat="1">
      <c r="A85" s="68">
        <v>113</v>
      </c>
      <c r="B85" s="28">
        <v>41292</v>
      </c>
      <c r="C85" s="42">
        <v>-10</v>
      </c>
      <c r="D85" s="42">
        <f t="shared" si="9"/>
        <v>-0.90909090909090906</v>
      </c>
      <c r="E85" s="43">
        <f t="shared" si="10"/>
        <v>-9.0909090909090917</v>
      </c>
      <c r="F85" s="18" t="s">
        <v>55</v>
      </c>
      <c r="G85" s="66" t="s">
        <v>137</v>
      </c>
      <c r="H85" s="7"/>
      <c r="I85" s="23" t="s">
        <v>63</v>
      </c>
      <c r="J85" s="41" t="s">
        <v>60</v>
      </c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</row>
    <row r="86" spans="1:249" s="20" customFormat="1">
      <c r="A86" s="68">
        <v>112</v>
      </c>
      <c r="B86" s="28">
        <v>41291</v>
      </c>
      <c r="C86" s="42">
        <v>-136.35</v>
      </c>
      <c r="D86" s="42">
        <f t="shared" si="9"/>
        <v>-12.395454545454545</v>
      </c>
      <c r="E86" s="43">
        <f t="shared" si="10"/>
        <v>-123.95454545454545</v>
      </c>
      <c r="F86" s="19" t="s">
        <v>53</v>
      </c>
      <c r="G86" s="66" t="s">
        <v>138</v>
      </c>
      <c r="H86" s="7"/>
      <c r="I86" s="23" t="s">
        <v>63</v>
      </c>
      <c r="J86" s="41" t="s">
        <v>60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</row>
    <row r="87" spans="1:249" s="20" customFormat="1">
      <c r="A87" s="68">
        <v>111</v>
      </c>
      <c r="B87" s="28">
        <v>41291</v>
      </c>
      <c r="C87" s="42">
        <v>-61.84</v>
      </c>
      <c r="D87" s="42">
        <f t="shared" si="9"/>
        <v>-5.621818181818182</v>
      </c>
      <c r="E87" s="43">
        <f t="shared" si="10"/>
        <v>-56.218181818181819</v>
      </c>
      <c r="F87" s="18" t="s">
        <v>26</v>
      </c>
      <c r="G87" s="66" t="s">
        <v>139</v>
      </c>
      <c r="H87" s="7"/>
      <c r="I87" s="23" t="s">
        <v>63</v>
      </c>
      <c r="J87" s="41" t="s">
        <v>60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</row>
    <row r="88" spans="1:249" s="20" customFormat="1">
      <c r="A88" s="68">
        <v>110</v>
      </c>
      <c r="B88" s="28">
        <v>41291</v>
      </c>
      <c r="C88" s="42">
        <v>-85.21</v>
      </c>
      <c r="D88" s="42">
        <f t="shared" si="9"/>
        <v>-7.7463636363636361</v>
      </c>
      <c r="E88" s="43">
        <f t="shared" si="10"/>
        <v>-77.463636363636354</v>
      </c>
      <c r="F88" s="19" t="s">
        <v>53</v>
      </c>
      <c r="G88" s="66" t="s">
        <v>140</v>
      </c>
      <c r="H88" s="7"/>
      <c r="I88" s="23" t="s">
        <v>63</v>
      </c>
      <c r="J88" s="41" t="s">
        <v>60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</row>
    <row r="89" spans="1:249" s="20" customFormat="1">
      <c r="A89" s="68">
        <v>109</v>
      </c>
      <c r="B89" s="28">
        <v>41290</v>
      </c>
      <c r="C89" s="42">
        <v>-44.97</v>
      </c>
      <c r="D89" s="42">
        <f t="shared" si="9"/>
        <v>-4.0881818181818179</v>
      </c>
      <c r="E89" s="43">
        <f t="shared" si="10"/>
        <v>-40.881818181818183</v>
      </c>
      <c r="F89" s="19" t="s">
        <v>53</v>
      </c>
      <c r="G89" s="66" t="s">
        <v>138</v>
      </c>
      <c r="H89" s="7"/>
      <c r="I89" s="23" t="s">
        <v>63</v>
      </c>
      <c r="J89" s="41" t="s">
        <v>60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</row>
    <row r="90" spans="1:249" s="44" customFormat="1">
      <c r="A90" s="68">
        <v>108</v>
      </c>
      <c r="B90" s="28">
        <v>41290</v>
      </c>
      <c r="C90" s="42">
        <v>-10</v>
      </c>
      <c r="D90" s="42">
        <f t="shared" si="9"/>
        <v>-0.90909090909090906</v>
      </c>
      <c r="E90" s="43">
        <f t="shared" si="10"/>
        <v>-9.0909090909090917</v>
      </c>
      <c r="F90" s="18" t="s">
        <v>55</v>
      </c>
      <c r="G90" s="66" t="s">
        <v>141</v>
      </c>
      <c r="H90" s="25"/>
      <c r="I90" s="23" t="s">
        <v>63</v>
      </c>
      <c r="J90" s="41" t="s">
        <v>60</v>
      </c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</row>
    <row r="91" spans="1:249" s="44" customFormat="1">
      <c r="A91" s="68">
        <v>107</v>
      </c>
      <c r="B91" s="28">
        <v>41289</v>
      </c>
      <c r="C91" s="42">
        <v>-23.8</v>
      </c>
      <c r="D91" s="42">
        <f t="shared" si="9"/>
        <v>-2.1636363636363636</v>
      </c>
      <c r="E91" s="43">
        <f t="shared" si="10"/>
        <v>-21.636363636363637</v>
      </c>
      <c r="F91" s="19" t="s">
        <v>53</v>
      </c>
      <c r="G91" s="66" t="s">
        <v>142</v>
      </c>
      <c r="H91" s="25"/>
      <c r="I91" s="23" t="s">
        <v>63</v>
      </c>
      <c r="J91" s="41" t="s">
        <v>60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</row>
    <row r="92" spans="1:249" s="44" customFormat="1">
      <c r="A92" s="68">
        <v>106</v>
      </c>
      <c r="B92" s="28">
        <v>41289</v>
      </c>
      <c r="C92" s="42">
        <v>-25</v>
      </c>
      <c r="D92" s="42">
        <f t="shared" si="9"/>
        <v>-2.2727272727272729</v>
      </c>
      <c r="E92" s="43">
        <f t="shared" si="10"/>
        <v>-22.727272727272727</v>
      </c>
      <c r="F92" s="18" t="s">
        <v>13</v>
      </c>
      <c r="G92" s="66" t="s">
        <v>143</v>
      </c>
      <c r="H92" s="25"/>
      <c r="I92" s="23" t="s">
        <v>63</v>
      </c>
      <c r="J92" s="41" t="s">
        <v>60</v>
      </c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</row>
    <row r="93" spans="1:249" s="44" customFormat="1">
      <c r="A93" s="68">
        <v>105</v>
      </c>
      <c r="B93" s="28">
        <v>41289</v>
      </c>
      <c r="C93" s="42">
        <v>-20</v>
      </c>
      <c r="D93" s="42">
        <f t="shared" si="9"/>
        <v>-1.8181818181818181</v>
      </c>
      <c r="E93" s="43">
        <f t="shared" si="10"/>
        <v>-18.181818181818183</v>
      </c>
      <c r="F93" s="18" t="s">
        <v>13</v>
      </c>
      <c r="G93" s="66" t="s">
        <v>144</v>
      </c>
      <c r="H93" s="25"/>
      <c r="I93" s="23" t="s">
        <v>63</v>
      </c>
      <c r="J93" s="41" t="s">
        <v>60</v>
      </c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</row>
    <row r="94" spans="1:249" s="25" customFormat="1">
      <c r="A94" s="68">
        <v>104</v>
      </c>
      <c r="B94" s="28">
        <v>41288</v>
      </c>
      <c r="C94" s="42">
        <v>-767.31</v>
      </c>
      <c r="D94" s="42">
        <f t="shared" si="9"/>
        <v>-69.75545454545454</v>
      </c>
      <c r="E94" s="43">
        <f t="shared" si="10"/>
        <v>-697.5545454545454</v>
      </c>
      <c r="F94" s="18" t="s">
        <v>13</v>
      </c>
      <c r="G94" s="66" t="s">
        <v>145</v>
      </c>
      <c r="H94" s="7"/>
      <c r="I94" s="23" t="s">
        <v>63</v>
      </c>
      <c r="J94" s="41" t="s">
        <v>60</v>
      </c>
    </row>
    <row r="95" spans="1:249" s="25" customFormat="1">
      <c r="A95" s="68">
        <v>103</v>
      </c>
      <c r="B95" s="28">
        <v>41286</v>
      </c>
      <c r="C95" s="42">
        <v>-20</v>
      </c>
      <c r="D95" s="42">
        <f t="shared" si="9"/>
        <v>-1.8181818181818181</v>
      </c>
      <c r="E95" s="43">
        <f t="shared" si="10"/>
        <v>-18.181818181818183</v>
      </c>
      <c r="F95" s="18" t="s">
        <v>55</v>
      </c>
      <c r="G95" s="66" t="s">
        <v>146</v>
      </c>
      <c r="H95" s="7"/>
      <c r="I95" s="23" t="s">
        <v>63</v>
      </c>
      <c r="J95" s="41" t="s">
        <v>60</v>
      </c>
    </row>
    <row r="96" spans="1:249" s="25" customFormat="1">
      <c r="A96" s="68">
        <v>102</v>
      </c>
      <c r="B96" s="28">
        <v>41286</v>
      </c>
      <c r="C96" s="42">
        <v>-20</v>
      </c>
      <c r="D96" s="42">
        <f t="shared" si="9"/>
        <v>-1.8181818181818181</v>
      </c>
      <c r="E96" s="43">
        <f t="shared" si="10"/>
        <v>-18.181818181818183</v>
      </c>
      <c r="F96" s="18" t="s">
        <v>13</v>
      </c>
      <c r="G96" s="45" t="s">
        <v>147</v>
      </c>
      <c r="H96" s="46"/>
      <c r="I96" s="23" t="s">
        <v>63</v>
      </c>
      <c r="J96" s="41" t="s">
        <v>60</v>
      </c>
    </row>
    <row r="97" spans="1:252" s="20" customFormat="1">
      <c r="A97" s="68">
        <v>101</v>
      </c>
      <c r="B97" s="28">
        <v>41286</v>
      </c>
      <c r="C97" s="42">
        <v>-53.78</v>
      </c>
      <c r="D97" s="42">
        <f t="shared" si="9"/>
        <v>-4.8890909090909096</v>
      </c>
      <c r="E97" s="43">
        <f t="shared" si="10"/>
        <v>-48.890909090909091</v>
      </c>
      <c r="F97" s="18" t="s">
        <v>26</v>
      </c>
      <c r="G97" s="45" t="s">
        <v>148</v>
      </c>
      <c r="H97" s="46"/>
      <c r="I97" s="23" t="s">
        <v>63</v>
      </c>
      <c r="J97" s="41" t="s">
        <v>60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</row>
    <row r="98" spans="1:252" s="20" customFormat="1">
      <c r="A98" s="68">
        <v>100</v>
      </c>
      <c r="B98" s="28">
        <v>41285</v>
      </c>
      <c r="C98" s="42">
        <v>-67.88</v>
      </c>
      <c r="D98" s="42">
        <f t="shared" si="9"/>
        <v>-6.1709090909090909</v>
      </c>
      <c r="E98" s="43">
        <f t="shared" si="10"/>
        <v>-61.709090909090904</v>
      </c>
      <c r="F98" s="18" t="s">
        <v>26</v>
      </c>
      <c r="G98" s="45" t="s">
        <v>149</v>
      </c>
      <c r="H98" s="46"/>
      <c r="I98" s="23" t="s">
        <v>63</v>
      </c>
      <c r="J98" s="41" t="s">
        <v>60</v>
      </c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</row>
    <row r="99" spans="1:252" s="20" customFormat="1">
      <c r="A99" s="68">
        <v>99</v>
      </c>
      <c r="B99" s="28">
        <v>41285</v>
      </c>
      <c r="C99" s="42">
        <v>-13.15</v>
      </c>
      <c r="D99" s="42">
        <f t="shared" si="9"/>
        <v>-1.1954545454545455</v>
      </c>
      <c r="E99" s="43">
        <f t="shared" si="10"/>
        <v>-11.954545454545455</v>
      </c>
      <c r="F99" s="19" t="s">
        <v>53</v>
      </c>
      <c r="G99" s="45" t="s">
        <v>150</v>
      </c>
      <c r="H99" s="46"/>
      <c r="I99" s="23" t="s">
        <v>63</v>
      </c>
      <c r="J99" s="41" t="s">
        <v>60</v>
      </c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</row>
    <row r="100" spans="1:252" s="20" customFormat="1">
      <c r="A100" s="68">
        <v>98</v>
      </c>
      <c r="B100" s="28">
        <v>41285</v>
      </c>
      <c r="C100" s="42">
        <v>-10</v>
      </c>
      <c r="D100" s="42">
        <f t="shared" si="9"/>
        <v>-0.90909090909090906</v>
      </c>
      <c r="E100" s="43">
        <f t="shared" si="10"/>
        <v>-9.0909090909090917</v>
      </c>
      <c r="F100" s="18" t="s">
        <v>13</v>
      </c>
      <c r="G100" s="45" t="s">
        <v>151</v>
      </c>
      <c r="H100" s="46"/>
      <c r="I100" s="23" t="s">
        <v>63</v>
      </c>
      <c r="J100" s="41" t="s">
        <v>60</v>
      </c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</row>
    <row r="101" spans="1:252" s="20" customFormat="1">
      <c r="A101" s="68">
        <v>97</v>
      </c>
      <c r="B101" s="28">
        <v>41285</v>
      </c>
      <c r="C101" s="42">
        <v>-73.19</v>
      </c>
      <c r="D101" s="42">
        <f t="shared" si="9"/>
        <v>-6.6536363636363633</v>
      </c>
      <c r="E101" s="43">
        <f t="shared" si="10"/>
        <v>-66.536363636363632</v>
      </c>
      <c r="F101" s="18" t="s">
        <v>26</v>
      </c>
      <c r="G101" s="66" t="s">
        <v>152</v>
      </c>
      <c r="H101" s="25"/>
      <c r="I101" s="23" t="s">
        <v>63</v>
      </c>
      <c r="J101" s="41" t="s">
        <v>60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</row>
    <row r="102" spans="1:252" s="20" customFormat="1">
      <c r="A102" s="68">
        <v>96</v>
      </c>
      <c r="B102" s="28">
        <v>41285</v>
      </c>
      <c r="C102" s="42">
        <v>-22.35</v>
      </c>
      <c r="D102" s="42">
        <f t="shared" si="9"/>
        <v>-2.0318181818181817</v>
      </c>
      <c r="E102" s="43">
        <f t="shared" si="10"/>
        <v>-20.31818181818182</v>
      </c>
      <c r="F102" s="19" t="s">
        <v>53</v>
      </c>
      <c r="G102" s="66" t="s">
        <v>153</v>
      </c>
      <c r="H102" s="25"/>
      <c r="I102" s="23" t="s">
        <v>63</v>
      </c>
      <c r="J102" s="41" t="s">
        <v>60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</row>
    <row r="103" spans="1:252" s="20" customFormat="1">
      <c r="A103" s="68">
        <v>95</v>
      </c>
      <c r="B103" s="28">
        <v>41284</v>
      </c>
      <c r="C103" s="42">
        <v>-85.26</v>
      </c>
      <c r="D103" s="42">
        <f t="shared" si="9"/>
        <v>-7.750909090909091</v>
      </c>
      <c r="E103" s="43">
        <f t="shared" si="10"/>
        <v>-77.509090909090915</v>
      </c>
      <c r="F103" s="19" t="s">
        <v>11</v>
      </c>
      <c r="G103" s="66" t="s">
        <v>154</v>
      </c>
      <c r="H103" s="25"/>
      <c r="I103" s="23" t="s">
        <v>63</v>
      </c>
      <c r="J103" s="41" t="s">
        <v>60</v>
      </c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</row>
    <row r="104" spans="1:252" s="20" customFormat="1">
      <c r="A104" s="68">
        <v>94</v>
      </c>
      <c r="B104" s="28">
        <v>41283</v>
      </c>
      <c r="C104" s="42">
        <v>-69.680000000000007</v>
      </c>
      <c r="D104" s="42">
        <f t="shared" si="9"/>
        <v>-6.3345454545454549</v>
      </c>
      <c r="E104" s="43">
        <f t="shared" si="10"/>
        <v>-63.345454545454551</v>
      </c>
      <c r="F104" s="18" t="s">
        <v>26</v>
      </c>
      <c r="G104" s="66" t="s">
        <v>155</v>
      </c>
      <c r="H104" s="25"/>
      <c r="I104" s="23" t="s">
        <v>63</v>
      </c>
      <c r="J104" s="41" t="s">
        <v>60</v>
      </c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</row>
    <row r="105" spans="1:252" s="20" customFormat="1">
      <c r="A105" s="68">
        <v>93</v>
      </c>
      <c r="B105" s="28">
        <v>41282</v>
      </c>
      <c r="C105" s="42">
        <v>-32.799999999999997</v>
      </c>
      <c r="D105" s="42">
        <f t="shared" si="9"/>
        <v>-2.9818181818181815</v>
      </c>
      <c r="E105" s="43">
        <f t="shared" si="10"/>
        <v>-29.818181818181817</v>
      </c>
      <c r="F105" s="18" t="s">
        <v>26</v>
      </c>
      <c r="G105" s="45" t="s">
        <v>156</v>
      </c>
      <c r="H105" s="46"/>
      <c r="I105" s="23" t="s">
        <v>63</v>
      </c>
      <c r="J105" s="41" t="s">
        <v>60</v>
      </c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</row>
    <row r="106" spans="1:252" s="20" customFormat="1">
      <c r="A106" s="68">
        <v>92</v>
      </c>
      <c r="B106" s="28">
        <v>41282</v>
      </c>
      <c r="C106" s="42">
        <v>-9.1</v>
      </c>
      <c r="D106" s="42">
        <f t="shared" si="9"/>
        <v>-0.82727272727272727</v>
      </c>
      <c r="E106" s="43">
        <f t="shared" si="10"/>
        <v>-8.2727272727272716</v>
      </c>
      <c r="F106" s="19" t="s">
        <v>53</v>
      </c>
      <c r="G106" s="66" t="s">
        <v>157</v>
      </c>
      <c r="H106" s="25"/>
      <c r="I106" s="23" t="s">
        <v>63</v>
      </c>
      <c r="J106" s="41" t="s">
        <v>60</v>
      </c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</row>
    <row r="107" spans="1:252" s="20" customFormat="1">
      <c r="A107" s="68">
        <v>91</v>
      </c>
      <c r="B107" s="28">
        <v>41282</v>
      </c>
      <c r="C107" s="42">
        <v>-230.5</v>
      </c>
      <c r="D107" s="42">
        <f t="shared" si="9"/>
        <v>-20.954545454545453</v>
      </c>
      <c r="E107" s="43">
        <f t="shared" si="10"/>
        <v>-209.54545454545456</v>
      </c>
      <c r="F107" s="19" t="s">
        <v>25</v>
      </c>
      <c r="G107" s="66" t="s">
        <v>158</v>
      </c>
      <c r="H107" s="7"/>
      <c r="I107" s="23" t="s">
        <v>63</v>
      </c>
      <c r="J107" s="41" t="s">
        <v>60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</row>
    <row r="108" spans="1:252" s="20" customFormat="1">
      <c r="A108" s="68">
        <v>90</v>
      </c>
      <c r="B108" s="28">
        <v>41282</v>
      </c>
      <c r="C108" s="42">
        <v>-178</v>
      </c>
      <c r="D108" s="42">
        <f t="shared" si="9"/>
        <v>-16.181818181818183</v>
      </c>
      <c r="E108" s="43">
        <f t="shared" si="10"/>
        <v>-161.81818181818181</v>
      </c>
      <c r="F108" s="19" t="s">
        <v>11</v>
      </c>
      <c r="G108" s="66" t="s">
        <v>159</v>
      </c>
      <c r="H108" s="7"/>
      <c r="I108" s="23" t="s">
        <v>63</v>
      </c>
      <c r="J108" s="41" t="s">
        <v>60</v>
      </c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  <c r="IL108" s="21"/>
      <c r="IM108" s="21"/>
      <c r="IN108" s="21"/>
      <c r="IO108" s="21"/>
      <c r="IP108" s="21"/>
      <c r="IQ108" s="21"/>
      <c r="IR108" s="21"/>
    </row>
    <row r="109" spans="1:252" s="20" customFormat="1">
      <c r="A109" s="68">
        <v>89</v>
      </c>
      <c r="B109" s="28">
        <v>41281</v>
      </c>
      <c r="C109" s="42">
        <v>-60.92</v>
      </c>
      <c r="D109" s="42">
        <f t="shared" si="9"/>
        <v>-5.5381818181818181</v>
      </c>
      <c r="E109" s="43">
        <f t="shared" si="10"/>
        <v>-55.381818181818183</v>
      </c>
      <c r="F109" s="18" t="s">
        <v>26</v>
      </c>
      <c r="G109" s="66" t="s">
        <v>62</v>
      </c>
      <c r="H109" s="25"/>
      <c r="I109" s="23" t="s">
        <v>63</v>
      </c>
      <c r="J109" s="41" t="s">
        <v>60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</row>
    <row r="110" spans="1:252" s="20" customFormat="1">
      <c r="A110" s="68">
        <v>88</v>
      </c>
      <c r="B110" s="28">
        <v>41279</v>
      </c>
      <c r="C110" s="42">
        <v>-54.1</v>
      </c>
      <c r="D110" s="42">
        <f t="shared" si="9"/>
        <v>-4.918181818181818</v>
      </c>
      <c r="E110" s="43">
        <f t="shared" si="10"/>
        <v>-49.181818181818187</v>
      </c>
      <c r="F110" s="19" t="s">
        <v>53</v>
      </c>
      <c r="G110" s="66" t="s">
        <v>160</v>
      </c>
      <c r="H110" s="7"/>
      <c r="I110" s="23" t="s">
        <v>63</v>
      </c>
      <c r="J110" s="41" t="s">
        <v>60</v>
      </c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</row>
    <row r="111" spans="1:252" s="20" customFormat="1">
      <c r="A111" s="68">
        <v>87</v>
      </c>
      <c r="B111" s="28">
        <v>41279</v>
      </c>
      <c r="C111" s="42">
        <v>-20</v>
      </c>
      <c r="D111" s="42">
        <f t="shared" si="9"/>
        <v>-1.8181818181818181</v>
      </c>
      <c r="E111" s="43">
        <f t="shared" si="10"/>
        <v>-18.181818181818183</v>
      </c>
      <c r="F111" s="18" t="s">
        <v>55</v>
      </c>
      <c r="G111" s="66" t="s">
        <v>161</v>
      </c>
      <c r="H111" s="25"/>
      <c r="I111" s="23" t="s">
        <v>63</v>
      </c>
      <c r="J111" s="41" t="s">
        <v>60</v>
      </c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</row>
    <row r="112" spans="1:252" s="20" customFormat="1">
      <c r="A112" s="68">
        <v>86</v>
      </c>
      <c r="B112" s="28">
        <v>41278</v>
      </c>
      <c r="C112" s="42">
        <v>-128</v>
      </c>
      <c r="D112" s="42">
        <f t="shared" si="9"/>
        <v>-11.636363636363637</v>
      </c>
      <c r="E112" s="43">
        <f t="shared" si="10"/>
        <v>-116.36363636363636</v>
      </c>
      <c r="F112" s="19" t="s">
        <v>53</v>
      </c>
      <c r="G112" s="66" t="s">
        <v>162</v>
      </c>
      <c r="H112" s="7"/>
      <c r="I112" s="23" t="s">
        <v>63</v>
      </c>
      <c r="J112" s="41" t="s">
        <v>60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</row>
    <row r="113" spans="1:252" s="20" customFormat="1">
      <c r="A113" s="68">
        <v>85</v>
      </c>
      <c r="B113" s="28">
        <v>41278</v>
      </c>
      <c r="C113" s="42">
        <v>-71.180000000000007</v>
      </c>
      <c r="D113" s="42">
        <f t="shared" si="9"/>
        <v>-6.4709090909090916</v>
      </c>
      <c r="E113" s="43">
        <f t="shared" si="10"/>
        <v>-64.709090909090918</v>
      </c>
      <c r="F113" s="18" t="s">
        <v>6</v>
      </c>
      <c r="G113" s="66" t="s">
        <v>163</v>
      </c>
      <c r="H113" s="7"/>
      <c r="I113" s="23" t="s">
        <v>63</v>
      </c>
      <c r="J113" s="41" t="s">
        <v>60</v>
      </c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</row>
    <row r="114" spans="1:252" s="20" customFormat="1">
      <c r="A114" s="68">
        <v>84</v>
      </c>
      <c r="B114" s="28">
        <v>41277</v>
      </c>
      <c r="C114" s="42">
        <v>-81</v>
      </c>
      <c r="D114" s="42">
        <f t="shared" si="9"/>
        <v>-7.3636363636363633</v>
      </c>
      <c r="E114" s="43">
        <f t="shared" si="10"/>
        <v>-73.63636363636364</v>
      </c>
      <c r="F114" s="18" t="s">
        <v>13</v>
      </c>
      <c r="G114" s="66" t="s">
        <v>145</v>
      </c>
      <c r="H114" s="7"/>
      <c r="I114" s="23" t="s">
        <v>63</v>
      </c>
      <c r="J114" s="41" t="s">
        <v>60</v>
      </c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  <c r="IL114" s="21"/>
      <c r="IM114" s="21"/>
      <c r="IN114" s="21"/>
      <c r="IO114" s="21"/>
      <c r="IP114" s="21"/>
      <c r="IQ114" s="21"/>
      <c r="IR114" s="21"/>
    </row>
    <row r="115" spans="1:252" s="20" customFormat="1">
      <c r="A115" s="68">
        <v>83</v>
      </c>
      <c r="B115" s="28">
        <v>41277</v>
      </c>
      <c r="C115" s="42">
        <v>-20</v>
      </c>
      <c r="D115" s="42">
        <f t="shared" si="9"/>
        <v>-1.8181818181818181</v>
      </c>
      <c r="E115" s="43">
        <f t="shared" si="10"/>
        <v>-18.181818181818183</v>
      </c>
      <c r="F115" s="18" t="s">
        <v>55</v>
      </c>
      <c r="G115" s="66" t="s">
        <v>66</v>
      </c>
      <c r="H115" s="7"/>
      <c r="I115" s="23" t="s">
        <v>63</v>
      </c>
      <c r="J115" s="41" t="s">
        <v>60</v>
      </c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</row>
    <row r="116" spans="1:252" s="20" customFormat="1">
      <c r="A116" s="68">
        <v>82</v>
      </c>
      <c r="B116" s="28">
        <v>41275</v>
      </c>
      <c r="C116" s="42">
        <v>-222.06</v>
      </c>
      <c r="D116" s="42">
        <f t="shared" si="9"/>
        <v>-20.187272727272727</v>
      </c>
      <c r="E116" s="43">
        <f t="shared" si="10"/>
        <v>-201.87272727272727</v>
      </c>
      <c r="F116" s="19" t="s">
        <v>53</v>
      </c>
      <c r="G116" s="66" t="s">
        <v>65</v>
      </c>
      <c r="H116" s="7"/>
      <c r="I116" s="23" t="s">
        <v>63</v>
      </c>
      <c r="J116" s="41" t="s">
        <v>60</v>
      </c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  <c r="IL116" s="21"/>
      <c r="IM116" s="21"/>
      <c r="IN116" s="21"/>
      <c r="IO116" s="21"/>
      <c r="IP116" s="21"/>
      <c r="IQ116" s="21"/>
      <c r="IR116" s="21"/>
    </row>
    <row r="117" spans="1:252" s="20" customFormat="1">
      <c r="A117" s="68">
        <v>81</v>
      </c>
      <c r="B117" s="28">
        <v>41275</v>
      </c>
      <c r="C117" s="42">
        <v>-78.489999999999995</v>
      </c>
      <c r="D117" s="42">
        <f t="shared" si="9"/>
        <v>-7.1354545454545448</v>
      </c>
      <c r="E117" s="43">
        <f t="shared" si="10"/>
        <v>-71.354545454545445</v>
      </c>
      <c r="F117" s="19" t="s">
        <v>53</v>
      </c>
      <c r="G117" s="45" t="s">
        <v>65</v>
      </c>
      <c r="H117" s="46"/>
      <c r="I117" s="23" t="s">
        <v>63</v>
      </c>
      <c r="J117" s="41" t="s">
        <v>60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</row>
    <row r="118" spans="1:252" s="20" customFormat="1">
      <c r="A118" s="68">
        <v>80</v>
      </c>
      <c r="B118" s="28">
        <v>41275</v>
      </c>
      <c r="C118" s="42">
        <v>-14.44</v>
      </c>
      <c r="D118" s="42">
        <f t="shared" si="9"/>
        <v>-1.3127272727272727</v>
      </c>
      <c r="E118" s="43">
        <f t="shared" si="10"/>
        <v>-13.127272727272727</v>
      </c>
      <c r="F118" s="19" t="s">
        <v>53</v>
      </c>
      <c r="G118" s="66" t="s">
        <v>64</v>
      </c>
      <c r="H118" s="25"/>
      <c r="I118" s="23" t="s">
        <v>63</v>
      </c>
      <c r="J118" s="41" t="s">
        <v>60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</row>
    <row r="119" spans="1:252">
      <c r="B119" s="12"/>
      <c r="C119" s="52"/>
      <c r="D119" s="52"/>
      <c r="E119" s="52"/>
      <c r="F119" s="18"/>
      <c r="G119" s="53"/>
      <c r="H119" s="46"/>
      <c r="I119" s="23"/>
      <c r="J119" s="41"/>
    </row>
    <row r="120" spans="1:252">
      <c r="B120" s="54" t="s">
        <v>8</v>
      </c>
      <c r="C120" s="55">
        <f>SUM(C6:C119)</f>
        <v>-36504.06</v>
      </c>
      <c r="D120" s="55">
        <f>SUM(D6:D119)</f>
        <v>-2240.4436363636382</v>
      </c>
      <c r="E120" s="55">
        <f>SUM(E6:E119)</f>
        <v>-34263.616363636364</v>
      </c>
      <c r="F120" s="18"/>
      <c r="G120" s="53"/>
      <c r="H120" s="46"/>
    </row>
    <row r="121" spans="1:252">
      <c r="F121" s="18"/>
      <c r="G121" s="53"/>
      <c r="H121" s="46"/>
    </row>
    <row r="122" spans="1:252">
      <c r="F122" s="18"/>
      <c r="G122" s="53"/>
      <c r="H122" s="46"/>
    </row>
    <row r="123" spans="1:252">
      <c r="F123" s="18"/>
      <c r="G123" s="53"/>
      <c r="H123" s="46"/>
    </row>
    <row r="124" spans="1:252">
      <c r="F124" s="18"/>
      <c r="G124" s="53"/>
      <c r="H124" s="46"/>
    </row>
    <row r="125" spans="1:252">
      <c r="B125" s="58" t="s">
        <v>9</v>
      </c>
      <c r="C125" s="59"/>
      <c r="D125" s="59"/>
      <c r="E125" s="59"/>
      <c r="F125" s="18"/>
      <c r="G125" s="53"/>
      <c r="H125" s="46"/>
    </row>
    <row r="126" spans="1:252">
      <c r="A126" s="60"/>
      <c r="B126" s="12"/>
      <c r="F126" s="18"/>
      <c r="G126" s="53"/>
      <c r="H126" s="46"/>
    </row>
    <row r="127" spans="1:252" s="61" customFormat="1">
      <c r="A127" s="29"/>
      <c r="B127" s="36" t="s">
        <v>1</v>
      </c>
      <c r="C127" s="11" t="s">
        <v>23</v>
      </c>
      <c r="D127" s="11" t="s">
        <v>4</v>
      </c>
      <c r="E127" s="11" t="s">
        <v>24</v>
      </c>
      <c r="F127" s="18"/>
      <c r="G127" s="53"/>
      <c r="H127" s="46"/>
    </row>
    <row r="128" spans="1:252">
      <c r="B128" s="28">
        <v>41357</v>
      </c>
      <c r="C128" s="67">
        <v>200.5</v>
      </c>
      <c r="D128" s="42">
        <f t="shared" ref="D128" si="11">C128/11</f>
        <v>18.227272727272727</v>
      </c>
      <c r="E128" s="57">
        <f t="shared" ref="E128:E134" si="12">C128-D128</f>
        <v>182.27272727272728</v>
      </c>
      <c r="G128" s="66" t="s">
        <v>71</v>
      </c>
      <c r="I128" s="23" t="s">
        <v>63</v>
      </c>
      <c r="J128" s="41" t="s">
        <v>60</v>
      </c>
    </row>
    <row r="129" spans="2:10">
      <c r="B129" s="28">
        <v>41357</v>
      </c>
      <c r="C129" s="67">
        <v>209.5</v>
      </c>
      <c r="D129" s="42">
        <f t="shared" ref="D129:D131" si="13">C129/11</f>
        <v>19.045454545454547</v>
      </c>
      <c r="E129" s="57">
        <f t="shared" ref="E129:E131" si="14">C129-D129</f>
        <v>190.45454545454544</v>
      </c>
      <c r="G129" s="66" t="s">
        <v>72</v>
      </c>
      <c r="I129" s="23" t="s">
        <v>63</v>
      </c>
      <c r="J129" s="41" t="s">
        <v>60</v>
      </c>
    </row>
    <row r="130" spans="2:10">
      <c r="B130" s="28">
        <v>41356</v>
      </c>
      <c r="C130" s="67">
        <v>860</v>
      </c>
      <c r="D130" s="42">
        <f t="shared" si="13"/>
        <v>78.181818181818187</v>
      </c>
      <c r="E130" s="57">
        <f t="shared" si="14"/>
        <v>781.81818181818176</v>
      </c>
      <c r="F130" s="18"/>
      <c r="G130" s="66" t="s">
        <v>74</v>
      </c>
      <c r="I130" s="23" t="s">
        <v>63</v>
      </c>
      <c r="J130" s="41" t="s">
        <v>60</v>
      </c>
    </row>
    <row r="131" spans="2:10">
      <c r="B131" s="28">
        <v>41354</v>
      </c>
      <c r="C131" s="67">
        <v>2000</v>
      </c>
      <c r="D131" s="42">
        <f t="shared" si="13"/>
        <v>181.81818181818181</v>
      </c>
      <c r="E131" s="57">
        <f t="shared" si="14"/>
        <v>1818.1818181818182</v>
      </c>
      <c r="F131" s="18"/>
      <c r="G131" s="45" t="s">
        <v>74</v>
      </c>
      <c r="H131" s="46"/>
      <c r="I131" s="23" t="s">
        <v>63</v>
      </c>
      <c r="J131" s="41" t="s">
        <v>60</v>
      </c>
    </row>
    <row r="132" spans="2:10">
      <c r="B132" s="28">
        <v>41334</v>
      </c>
      <c r="C132" s="67">
        <v>93.38</v>
      </c>
      <c r="D132" s="42">
        <v>0</v>
      </c>
      <c r="E132" s="57">
        <f t="shared" si="12"/>
        <v>93.38</v>
      </c>
      <c r="G132" s="66" t="s">
        <v>68</v>
      </c>
      <c r="I132" s="23" t="s">
        <v>63</v>
      </c>
      <c r="J132" s="41" t="s">
        <v>60</v>
      </c>
    </row>
    <row r="133" spans="2:10">
      <c r="B133" s="28">
        <v>41306</v>
      </c>
      <c r="C133" s="67">
        <v>103.13</v>
      </c>
      <c r="D133" s="42">
        <v>0</v>
      </c>
      <c r="E133" s="57">
        <f t="shared" si="12"/>
        <v>103.13</v>
      </c>
      <c r="F133" s="18"/>
      <c r="G133" s="66" t="s">
        <v>172</v>
      </c>
      <c r="I133" s="23" t="s">
        <v>63</v>
      </c>
      <c r="J133" s="41" t="s">
        <v>60</v>
      </c>
    </row>
    <row r="134" spans="2:10">
      <c r="B134" s="28">
        <v>41275</v>
      </c>
      <c r="C134" s="67">
        <v>101.35</v>
      </c>
      <c r="D134" s="42">
        <v>0</v>
      </c>
      <c r="E134" s="57">
        <f t="shared" si="12"/>
        <v>101.35</v>
      </c>
      <c r="F134" s="18"/>
      <c r="G134" s="66" t="s">
        <v>173</v>
      </c>
      <c r="H134" s="46"/>
      <c r="I134" s="23" t="s">
        <v>63</v>
      </c>
      <c r="J134" s="41" t="s">
        <v>60</v>
      </c>
    </row>
    <row r="135" spans="2:10">
      <c r="B135" s="62"/>
      <c r="F135" s="18"/>
      <c r="G135" s="64"/>
    </row>
    <row r="136" spans="2:10">
      <c r="B136" s="54" t="s">
        <v>8</v>
      </c>
      <c r="C136" s="55">
        <f>SUM(C128:C135)</f>
        <v>3567.86</v>
      </c>
      <c r="D136" s="55">
        <f>SUM(D128:D135)</f>
        <v>297.27272727272725</v>
      </c>
      <c r="E136" s="55">
        <f>SUM(E128:E135)</f>
        <v>3270.5872727272731</v>
      </c>
      <c r="F136" s="18"/>
      <c r="G136" s="53"/>
      <c r="H136" s="46"/>
    </row>
    <row r="137" spans="2:10">
      <c r="B137" s="62"/>
      <c r="C137" s="42"/>
      <c r="F137" s="18"/>
      <c r="G137" s="64"/>
    </row>
    <row r="138" spans="2:10">
      <c r="B138" s="62"/>
      <c r="C138" s="42"/>
      <c r="F138" s="18"/>
      <c r="G138" s="64"/>
    </row>
    <row r="139" spans="2:10">
      <c r="B139" s="62"/>
      <c r="C139" s="42"/>
      <c r="F139" s="18"/>
      <c r="G139" s="64"/>
    </row>
    <row r="140" spans="2:10">
      <c r="B140" s="62"/>
      <c r="C140" s="42"/>
      <c r="F140" s="18"/>
      <c r="G140" s="64"/>
    </row>
    <row r="141" spans="2:10">
      <c r="B141" s="62"/>
      <c r="C141" s="42"/>
      <c r="F141" s="18"/>
      <c r="G141" s="64"/>
    </row>
    <row r="142" spans="2:10">
      <c r="B142" s="62"/>
      <c r="C142" s="42"/>
      <c r="F142" s="18"/>
      <c r="G142" s="64"/>
    </row>
    <row r="143" spans="2:10">
      <c r="B143" s="62"/>
      <c r="F143" s="18"/>
      <c r="G143" s="64"/>
    </row>
    <row r="144" spans="2:10">
      <c r="B144" s="62"/>
      <c r="C144" s="42"/>
      <c r="F144" s="18"/>
      <c r="G144" s="64"/>
    </row>
    <row r="145" spans="2:7">
      <c r="B145" s="62"/>
      <c r="C145" s="42"/>
      <c r="F145" s="18"/>
      <c r="G145" s="64"/>
    </row>
    <row r="146" spans="2:7">
      <c r="B146" s="62"/>
      <c r="C146" s="42"/>
      <c r="F146" s="18"/>
      <c r="G146" s="64"/>
    </row>
    <row r="147" spans="2:7">
      <c r="B147" s="62"/>
      <c r="C147" s="42"/>
      <c r="F147" s="18"/>
      <c r="G147" s="64"/>
    </row>
    <row r="148" spans="2:7">
      <c r="B148" s="62"/>
      <c r="C148" s="42"/>
      <c r="F148" s="18"/>
      <c r="G148" s="64"/>
    </row>
    <row r="149" spans="2:7">
      <c r="B149" s="62"/>
      <c r="C149" s="42"/>
      <c r="F149" s="18"/>
      <c r="G149" s="64"/>
    </row>
    <row r="150" spans="2:7">
      <c r="B150" s="62"/>
      <c r="C150" s="42"/>
      <c r="F150" s="18"/>
      <c r="G150" s="64"/>
    </row>
    <row r="151" spans="2:7">
      <c r="B151" s="62"/>
      <c r="C151" s="42"/>
      <c r="F151" s="18"/>
      <c r="G151" s="64"/>
    </row>
    <row r="152" spans="2:7">
      <c r="B152" s="62"/>
      <c r="C152" s="42"/>
      <c r="F152" s="18"/>
      <c r="G152" s="64"/>
    </row>
    <row r="153" spans="2:7">
      <c r="B153" s="62"/>
      <c r="C153" s="42"/>
      <c r="G153" s="64"/>
    </row>
    <row r="154" spans="2:7">
      <c r="B154" s="62"/>
      <c r="C154" s="42"/>
      <c r="G154" s="64"/>
    </row>
    <row r="155" spans="2:7">
      <c r="B155" s="62"/>
      <c r="C155" s="42"/>
      <c r="G155" s="64"/>
    </row>
    <row r="156" spans="2:7">
      <c r="B156" s="62"/>
      <c r="C156" s="42"/>
      <c r="G156" s="64"/>
    </row>
    <row r="157" spans="2:7">
      <c r="B157" s="62"/>
      <c r="C157" s="42"/>
      <c r="G157" s="64"/>
    </row>
    <row r="158" spans="2:7">
      <c r="B158" s="62"/>
      <c r="C158" s="42"/>
      <c r="G158" s="64"/>
    </row>
    <row r="159" spans="2:7">
      <c r="B159" s="62"/>
      <c r="C159" s="42"/>
      <c r="G159" s="64"/>
    </row>
    <row r="160" spans="2:7">
      <c r="B160" s="62"/>
      <c r="C160" s="42"/>
      <c r="G160" s="64"/>
    </row>
    <row r="161" spans="2:7">
      <c r="B161" s="62"/>
      <c r="C161" s="42"/>
      <c r="G161" s="64"/>
    </row>
    <row r="162" spans="2:7">
      <c r="B162" s="62"/>
      <c r="C162" s="42"/>
      <c r="G162" s="64"/>
    </row>
    <row r="163" spans="2:7">
      <c r="B163" s="62"/>
      <c r="C163" s="42"/>
      <c r="G163" s="64"/>
    </row>
    <row r="164" spans="2:7">
      <c r="B164" s="62"/>
      <c r="C164" s="42"/>
      <c r="G164" s="64"/>
    </row>
    <row r="165" spans="2:7">
      <c r="B165" s="62"/>
      <c r="C165" s="42"/>
      <c r="G165" s="64"/>
    </row>
    <row r="166" spans="2:7">
      <c r="B166" s="62"/>
      <c r="C166" s="42"/>
      <c r="G166" s="64"/>
    </row>
    <row r="167" spans="2:7">
      <c r="B167" s="62"/>
      <c r="C167" s="42"/>
      <c r="G167" s="64"/>
    </row>
    <row r="168" spans="2:7">
      <c r="B168" s="62"/>
      <c r="C168" s="42"/>
      <c r="G168" s="64"/>
    </row>
    <row r="169" spans="2:7">
      <c r="B169" s="62"/>
      <c r="C169" s="42"/>
      <c r="G169" s="64"/>
    </row>
    <row r="170" spans="2:7">
      <c r="B170" s="62"/>
      <c r="C170" s="42"/>
      <c r="G170" s="64"/>
    </row>
    <row r="171" spans="2:7">
      <c r="B171" s="62"/>
      <c r="C171" s="42"/>
      <c r="G171" s="64"/>
    </row>
    <row r="172" spans="2:7">
      <c r="B172" s="62"/>
      <c r="C172" s="42"/>
      <c r="G172" s="64"/>
    </row>
    <row r="173" spans="2:7">
      <c r="B173" s="62"/>
      <c r="C173" s="42"/>
      <c r="G173" s="64"/>
    </row>
    <row r="174" spans="2:7">
      <c r="B174" s="62"/>
      <c r="C174" s="42"/>
      <c r="G174" s="64"/>
    </row>
    <row r="175" spans="2:7">
      <c r="B175" s="62"/>
      <c r="C175" s="42"/>
      <c r="G175" s="64"/>
    </row>
    <row r="176" spans="2:7">
      <c r="B176" s="62"/>
      <c r="C176" s="42"/>
      <c r="G176" s="64"/>
    </row>
    <row r="177" spans="2:7">
      <c r="B177" s="62"/>
      <c r="C177" s="42"/>
      <c r="G177" s="64"/>
    </row>
    <row r="178" spans="2:7">
      <c r="B178" s="62"/>
      <c r="C178" s="42"/>
      <c r="G178" s="64"/>
    </row>
    <row r="179" spans="2:7">
      <c r="B179" s="62"/>
      <c r="C179" s="42"/>
      <c r="G179" s="64"/>
    </row>
    <row r="180" spans="2:7">
      <c r="B180" s="62"/>
      <c r="C180" s="42"/>
      <c r="G180" s="64"/>
    </row>
    <row r="181" spans="2:7">
      <c r="B181" s="62"/>
      <c r="C181" s="42"/>
      <c r="G181" s="64"/>
    </row>
    <row r="182" spans="2:7">
      <c r="B182" s="62"/>
      <c r="C182" s="42"/>
      <c r="G182" s="64"/>
    </row>
    <row r="183" spans="2:7">
      <c r="B183" s="62"/>
      <c r="C183" s="42"/>
      <c r="G183" s="64"/>
    </row>
    <row r="184" spans="2:7">
      <c r="B184" s="62"/>
      <c r="C184" s="42"/>
      <c r="G184" s="64"/>
    </row>
    <row r="185" spans="2:7">
      <c r="B185" s="62"/>
      <c r="C185" s="42"/>
      <c r="G185" s="64"/>
    </row>
    <row r="186" spans="2:7">
      <c r="B186" s="62"/>
      <c r="C186" s="42"/>
      <c r="G186" s="64"/>
    </row>
    <row r="187" spans="2:7">
      <c r="B187" s="62"/>
      <c r="C187" s="42"/>
      <c r="G187" s="64"/>
    </row>
    <row r="188" spans="2:7">
      <c r="B188" s="62"/>
      <c r="C188" s="42"/>
      <c r="G188" s="64"/>
    </row>
    <row r="189" spans="2:7">
      <c r="B189" s="62"/>
      <c r="C189" s="42"/>
      <c r="G189" s="64"/>
    </row>
    <row r="190" spans="2:7">
      <c r="B190" s="62"/>
      <c r="C190" s="42"/>
      <c r="G190" s="64"/>
    </row>
    <row r="191" spans="2:7">
      <c r="B191" s="62"/>
      <c r="C191" s="42"/>
      <c r="G191" s="64"/>
    </row>
    <row r="192" spans="2:7">
      <c r="B192" s="62"/>
      <c r="C192" s="42"/>
      <c r="G192" s="64"/>
    </row>
    <row r="193" spans="2:7">
      <c r="B193" s="62"/>
      <c r="C193" s="42"/>
      <c r="G193" s="64"/>
    </row>
    <row r="194" spans="2:7">
      <c r="B194" s="62"/>
      <c r="C194" s="42"/>
      <c r="G194" s="64"/>
    </row>
    <row r="195" spans="2:7">
      <c r="B195" s="62"/>
      <c r="C195" s="42"/>
      <c r="G195" s="64"/>
    </row>
    <row r="196" spans="2:7">
      <c r="B196" s="62"/>
      <c r="C196" s="42"/>
      <c r="G196" s="64"/>
    </row>
    <row r="197" spans="2:7">
      <c r="B197" s="62"/>
      <c r="C197" s="42"/>
      <c r="G197" s="64"/>
    </row>
    <row r="198" spans="2:7">
      <c r="B198" s="62"/>
      <c r="C198" s="42"/>
      <c r="G198" s="64"/>
    </row>
    <row r="199" spans="2:7">
      <c r="B199" s="62"/>
      <c r="C199" s="42"/>
      <c r="G199" s="64"/>
    </row>
    <row r="200" spans="2:7">
      <c r="B200" s="62"/>
      <c r="C200" s="42"/>
      <c r="G200" s="64"/>
    </row>
    <row r="201" spans="2:7">
      <c r="B201" s="62"/>
      <c r="C201" s="42"/>
      <c r="G201" s="64"/>
    </row>
    <row r="202" spans="2:7">
      <c r="B202" s="62"/>
      <c r="C202" s="42"/>
      <c r="G202" s="64"/>
    </row>
    <row r="203" spans="2:7">
      <c r="B203" s="62"/>
      <c r="C203" s="42"/>
      <c r="G203" s="64"/>
    </row>
    <row r="204" spans="2:7">
      <c r="B204" s="62"/>
      <c r="C204" s="42"/>
      <c r="G204" s="64"/>
    </row>
    <row r="205" spans="2:7">
      <c r="B205" s="62"/>
      <c r="C205" s="42"/>
      <c r="G205" s="64"/>
    </row>
    <row r="206" spans="2:7">
      <c r="B206" s="62"/>
      <c r="C206" s="42"/>
      <c r="G206" s="64"/>
    </row>
    <row r="207" spans="2:7">
      <c r="B207" s="62"/>
      <c r="C207" s="42"/>
      <c r="G207" s="64"/>
    </row>
    <row r="208" spans="2:7">
      <c r="B208" s="62"/>
      <c r="C208" s="42"/>
      <c r="G208" s="64"/>
    </row>
    <row r="209" spans="2:7">
      <c r="B209" s="62"/>
      <c r="C209" s="42"/>
      <c r="G209" s="64"/>
    </row>
    <row r="210" spans="2:7">
      <c r="B210" s="62"/>
      <c r="C210" s="42"/>
      <c r="G210" s="64"/>
    </row>
    <row r="211" spans="2:7">
      <c r="B211" s="62"/>
      <c r="C211" s="42"/>
      <c r="G211" s="64"/>
    </row>
    <row r="212" spans="2:7">
      <c r="B212" s="62"/>
      <c r="C212" s="42"/>
      <c r="G212" s="64"/>
    </row>
    <row r="213" spans="2:7">
      <c r="B213" s="62"/>
      <c r="C213" s="42"/>
      <c r="G213" s="64"/>
    </row>
    <row r="214" spans="2:7">
      <c r="B214" s="62"/>
      <c r="C214" s="42"/>
      <c r="G214" s="64"/>
    </row>
    <row r="215" spans="2:7">
      <c r="B215" s="62"/>
      <c r="C215" s="42"/>
      <c r="G215" s="64"/>
    </row>
    <row r="216" spans="2:7">
      <c r="B216" s="62"/>
      <c r="C216" s="42"/>
      <c r="G216" s="64"/>
    </row>
    <row r="217" spans="2:7">
      <c r="B217" s="62"/>
      <c r="C217" s="42"/>
      <c r="G217" s="64"/>
    </row>
    <row r="218" spans="2:7">
      <c r="B218" s="62"/>
      <c r="C218" s="42"/>
      <c r="G218" s="64"/>
    </row>
    <row r="219" spans="2:7">
      <c r="B219" s="62"/>
      <c r="C219" s="42"/>
      <c r="G219" s="64"/>
    </row>
    <row r="220" spans="2:7">
      <c r="B220" s="62"/>
      <c r="C220" s="42"/>
      <c r="G220" s="64"/>
    </row>
    <row r="221" spans="2:7">
      <c r="B221" s="62"/>
      <c r="C221" s="42"/>
      <c r="G221" s="64"/>
    </row>
    <row r="222" spans="2:7">
      <c r="B222" s="62"/>
      <c r="C222" s="42"/>
      <c r="G222" s="64"/>
    </row>
    <row r="223" spans="2:7">
      <c r="B223" s="62"/>
      <c r="C223" s="42"/>
      <c r="G223" s="64"/>
    </row>
    <row r="224" spans="2:7">
      <c r="B224" s="62"/>
      <c r="C224" s="42"/>
      <c r="G224" s="64"/>
    </row>
    <row r="225" spans="2:7">
      <c r="B225" s="62"/>
      <c r="C225" s="42"/>
      <c r="G225" s="64"/>
    </row>
    <row r="226" spans="2:7">
      <c r="B226" s="62"/>
      <c r="C226" s="42"/>
      <c r="G226" s="64"/>
    </row>
    <row r="227" spans="2:7">
      <c r="B227" s="62"/>
      <c r="C227" s="42"/>
      <c r="G227" s="64"/>
    </row>
    <row r="228" spans="2:7">
      <c r="B228" s="62"/>
      <c r="C228" s="42"/>
      <c r="G228" s="64"/>
    </row>
    <row r="229" spans="2:7">
      <c r="B229" s="62"/>
      <c r="C229" s="42"/>
      <c r="G229" s="64"/>
    </row>
    <row r="230" spans="2:7">
      <c r="B230" s="62"/>
      <c r="C230" s="42"/>
      <c r="G230" s="64"/>
    </row>
    <row r="231" spans="2:7">
      <c r="B231" s="62"/>
      <c r="C231" s="42"/>
      <c r="G231" s="64"/>
    </row>
    <row r="232" spans="2:7">
      <c r="B232" s="62"/>
      <c r="C232" s="42"/>
      <c r="G232" s="64"/>
    </row>
    <row r="233" spans="2:7">
      <c r="B233" s="62"/>
      <c r="C233" s="42"/>
      <c r="G233" s="64"/>
    </row>
    <row r="234" spans="2:7">
      <c r="B234" s="62"/>
      <c r="C234" s="42"/>
      <c r="G234" s="64"/>
    </row>
    <row r="235" spans="2:7">
      <c r="B235" s="62"/>
      <c r="C235" s="42"/>
      <c r="G235" s="64"/>
    </row>
    <row r="236" spans="2:7">
      <c r="B236" s="62"/>
      <c r="C236" s="42"/>
      <c r="G236" s="64"/>
    </row>
    <row r="237" spans="2:7">
      <c r="B237" s="62"/>
      <c r="C237" s="42"/>
      <c r="G237" s="64"/>
    </row>
    <row r="238" spans="2:7">
      <c r="B238" s="62"/>
      <c r="C238" s="42"/>
      <c r="G238" s="64"/>
    </row>
    <row r="239" spans="2:7">
      <c r="B239" s="62"/>
      <c r="C239" s="42"/>
      <c r="G239" s="64"/>
    </row>
    <row r="240" spans="2:7">
      <c r="B240" s="62"/>
      <c r="C240" s="42"/>
      <c r="G240" s="64"/>
    </row>
    <row r="241" spans="2:7">
      <c r="B241" s="62"/>
      <c r="C241" s="42"/>
      <c r="G241" s="64"/>
    </row>
    <row r="242" spans="2:7">
      <c r="B242" s="62"/>
      <c r="C242" s="42"/>
      <c r="G242" s="64"/>
    </row>
    <row r="243" spans="2:7">
      <c r="B243" s="62"/>
      <c r="C243" s="42"/>
      <c r="G243" s="64"/>
    </row>
    <row r="244" spans="2:7">
      <c r="B244" s="62"/>
      <c r="C244" s="42"/>
      <c r="G244" s="64"/>
    </row>
    <row r="245" spans="2:7">
      <c r="B245" s="62"/>
      <c r="C245" s="42"/>
      <c r="G245" s="64"/>
    </row>
    <row r="246" spans="2:7">
      <c r="B246" s="62"/>
      <c r="C246" s="42"/>
      <c r="G246" s="64"/>
    </row>
    <row r="247" spans="2:7">
      <c r="B247" s="62"/>
      <c r="C247" s="42"/>
      <c r="G247" s="64"/>
    </row>
    <row r="248" spans="2:7">
      <c r="B248" s="62"/>
      <c r="C248" s="42"/>
      <c r="G248" s="64"/>
    </row>
    <row r="249" spans="2:7">
      <c r="B249" s="62"/>
      <c r="C249" s="42"/>
      <c r="G249" s="64"/>
    </row>
    <row r="250" spans="2:7">
      <c r="B250" s="62"/>
      <c r="C250" s="42"/>
      <c r="G250" s="64"/>
    </row>
    <row r="251" spans="2:7">
      <c r="B251" s="62"/>
      <c r="C251" s="42"/>
      <c r="G251" s="64"/>
    </row>
    <row r="252" spans="2:7">
      <c r="B252" s="62"/>
      <c r="C252" s="42"/>
      <c r="G252" s="64"/>
    </row>
    <row r="253" spans="2:7">
      <c r="B253" s="62"/>
      <c r="C253" s="42"/>
      <c r="G253" s="64"/>
    </row>
    <row r="254" spans="2:7">
      <c r="B254" s="62"/>
      <c r="C254" s="42"/>
      <c r="G254" s="64"/>
    </row>
    <row r="255" spans="2:7">
      <c r="B255" s="62"/>
      <c r="C255" s="42"/>
      <c r="G255" s="64"/>
    </row>
    <row r="256" spans="2:7">
      <c r="B256" s="62"/>
      <c r="C256" s="42"/>
      <c r="G256" s="64"/>
    </row>
    <row r="257" spans="2:7">
      <c r="B257" s="62"/>
      <c r="C257" s="42"/>
      <c r="G257" s="64"/>
    </row>
    <row r="258" spans="2:7">
      <c r="B258" s="62"/>
      <c r="C258" s="42"/>
      <c r="G258" s="64"/>
    </row>
    <row r="259" spans="2:7">
      <c r="B259" s="62"/>
      <c r="C259" s="42"/>
      <c r="G259" s="64"/>
    </row>
    <row r="260" spans="2:7">
      <c r="B260" s="62"/>
      <c r="C260" s="42"/>
      <c r="G260" s="64"/>
    </row>
    <row r="261" spans="2:7">
      <c r="B261" s="62"/>
      <c r="C261" s="42"/>
      <c r="G261" s="64"/>
    </row>
    <row r="262" spans="2:7">
      <c r="B262" s="62"/>
      <c r="C262" s="42"/>
      <c r="G262" s="64"/>
    </row>
    <row r="263" spans="2:7">
      <c r="B263" s="62"/>
      <c r="C263" s="42"/>
      <c r="G263" s="64"/>
    </row>
    <row r="264" spans="2:7">
      <c r="B264" s="62"/>
      <c r="C264" s="42"/>
      <c r="G264" s="64"/>
    </row>
    <row r="265" spans="2:7">
      <c r="B265" s="62"/>
      <c r="C265" s="42"/>
      <c r="G265" s="64"/>
    </row>
    <row r="266" spans="2:7">
      <c r="B266" s="62"/>
      <c r="C266" s="42"/>
      <c r="G266" s="64"/>
    </row>
  </sheetData>
  <sortState ref="A6:J85">
    <sortCondition descending="1" ref="B6:B85"/>
  </sortState>
  <mergeCells count="1">
    <mergeCell ref="C2:D2"/>
  </mergeCells>
  <phoneticPr fontId="9" type="noConversion"/>
  <pageMargins left="0.28000000000000003" right="0.22" top="0.75" bottom="0.24" header="0.3" footer="0.13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Tax Return</vt:lpstr>
      <vt:lpstr>'Tax Return'!Print_Area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</dc:creator>
  <cp:lastModifiedBy>Owner</cp:lastModifiedBy>
  <cp:lastPrinted>2013-03-29T17:18:45Z</cp:lastPrinted>
  <dcterms:created xsi:type="dcterms:W3CDTF">2010-08-19T04:36:45Z</dcterms:created>
  <dcterms:modified xsi:type="dcterms:W3CDTF">2013-09-01T17:43:09Z</dcterms:modified>
</cp:coreProperties>
</file>